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ергей\Desktop\A&amp;B\"/>
    </mc:Choice>
  </mc:AlternateContent>
  <bookViews>
    <workbookView xWindow="0" yWindow="0" windowWidth="22812" windowHeight="9132"/>
  </bookViews>
  <sheets>
    <sheet name="Сравнение прибыльности" sheetId="3" r:id="rId1"/>
    <sheet name="Таблица данных" sheetId="1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3" l="1"/>
  <c r="I7" i="3" s="1"/>
  <c r="C7" i="3"/>
  <c r="N35" i="1"/>
  <c r="O35" i="1" s="1"/>
  <c r="H35" i="1"/>
  <c r="N34" i="1"/>
  <c r="O34" i="1" s="1"/>
  <c r="H34" i="1"/>
  <c r="AB34" i="1" s="1"/>
  <c r="AC34" i="1" s="1"/>
  <c r="N33" i="1"/>
  <c r="O33" i="1" s="1"/>
  <c r="H33" i="1"/>
  <c r="N32" i="1"/>
  <c r="O32" i="1" s="1"/>
  <c r="H32" i="1"/>
  <c r="AB32" i="1" s="1"/>
  <c r="AC32" i="1" s="1"/>
  <c r="N31" i="1"/>
  <c r="O31" i="1" s="1"/>
  <c r="H31" i="1"/>
  <c r="D31" i="1"/>
  <c r="E31" i="1" s="1"/>
  <c r="D25" i="1"/>
  <c r="E25" i="1" s="1"/>
  <c r="D19" i="1"/>
  <c r="E19" i="1" s="1"/>
  <c r="D13" i="1"/>
  <c r="E13" i="1" s="1"/>
  <c r="D7" i="1"/>
  <c r="E7" i="1" s="1"/>
  <c r="N29" i="1"/>
  <c r="O29" i="1" s="1"/>
  <c r="AJ29" i="1" s="1"/>
  <c r="H29" i="1"/>
  <c r="K29" i="1" s="1"/>
  <c r="L29" i="1" s="1"/>
  <c r="N28" i="1"/>
  <c r="O28" i="1" s="1"/>
  <c r="H28" i="1"/>
  <c r="N27" i="1"/>
  <c r="O27" i="1" s="1"/>
  <c r="AJ27" i="1" s="1"/>
  <c r="H27" i="1"/>
  <c r="K27" i="1" s="1"/>
  <c r="L27" i="1" s="1"/>
  <c r="N26" i="1"/>
  <c r="O26" i="1" s="1"/>
  <c r="U26" i="1" s="1"/>
  <c r="H26" i="1"/>
  <c r="N25" i="1"/>
  <c r="O25" i="1" s="1"/>
  <c r="AJ25" i="1" s="1"/>
  <c r="H25" i="1"/>
  <c r="K25" i="1" s="1"/>
  <c r="L25" i="1" s="1"/>
  <c r="N23" i="1"/>
  <c r="O23" i="1" s="1"/>
  <c r="AJ23" i="1" s="1"/>
  <c r="H23" i="1"/>
  <c r="K23" i="1" s="1"/>
  <c r="L23" i="1" s="1"/>
  <c r="N22" i="1"/>
  <c r="O22" i="1" s="1"/>
  <c r="AD22" i="1" s="1"/>
  <c r="H22" i="1"/>
  <c r="K22" i="1" s="1"/>
  <c r="L22" i="1" s="1"/>
  <c r="N21" i="1"/>
  <c r="O21" i="1" s="1"/>
  <c r="U21" i="1" s="1"/>
  <c r="H21" i="1"/>
  <c r="I21" i="1" s="1"/>
  <c r="N20" i="1"/>
  <c r="O20" i="1" s="1"/>
  <c r="AJ20" i="1" s="1"/>
  <c r="H20" i="1"/>
  <c r="N19" i="1"/>
  <c r="O19" i="1" s="1"/>
  <c r="AJ19" i="1" s="1"/>
  <c r="H19" i="1"/>
  <c r="K19" i="1" s="1"/>
  <c r="L19" i="1" s="1"/>
  <c r="N17" i="1"/>
  <c r="O17" i="1" s="1"/>
  <c r="AJ17" i="1" s="1"/>
  <c r="H17" i="1"/>
  <c r="K17" i="1" s="1"/>
  <c r="L17" i="1" s="1"/>
  <c r="N16" i="1"/>
  <c r="O16" i="1" s="1"/>
  <c r="U16" i="1" s="1"/>
  <c r="H16" i="1"/>
  <c r="N15" i="1"/>
  <c r="O15" i="1" s="1"/>
  <c r="AJ15" i="1" s="1"/>
  <c r="H15" i="1"/>
  <c r="K15" i="1" s="1"/>
  <c r="L15" i="1" s="1"/>
  <c r="N14" i="1"/>
  <c r="O14" i="1" s="1"/>
  <c r="AJ14" i="1" s="1"/>
  <c r="H14" i="1"/>
  <c r="Y14" i="1" s="1"/>
  <c r="Z14" i="1" s="1"/>
  <c r="N13" i="1"/>
  <c r="O13" i="1" s="1"/>
  <c r="AJ13" i="1" s="1"/>
  <c r="H13" i="1"/>
  <c r="K13" i="1" s="1"/>
  <c r="L13" i="1" s="1"/>
  <c r="N8" i="1"/>
  <c r="O8" i="1" s="1"/>
  <c r="AG8" i="1" s="1"/>
  <c r="N9" i="1"/>
  <c r="O9" i="1" s="1"/>
  <c r="AG9" i="1" s="1"/>
  <c r="N10" i="1"/>
  <c r="N11" i="1"/>
  <c r="O11" i="1" s="1"/>
  <c r="U11" i="1" s="1"/>
  <c r="N7" i="1"/>
  <c r="O7" i="1" s="1"/>
  <c r="AG7" i="1" s="1"/>
  <c r="H11" i="1"/>
  <c r="P11" i="1" s="1"/>
  <c r="Q11" i="1" s="1"/>
  <c r="O10" i="1"/>
  <c r="AG10" i="1" s="1"/>
  <c r="H10" i="1"/>
  <c r="H9" i="1"/>
  <c r="I9" i="1" s="1"/>
  <c r="H8" i="1"/>
  <c r="H7" i="1"/>
  <c r="K7" i="1" s="1"/>
  <c r="L7" i="1" s="1"/>
  <c r="AB20" i="1" l="1"/>
  <c r="AC20" i="1" s="1"/>
  <c r="P23" i="1"/>
  <c r="Q23" i="1" s="1"/>
  <c r="AB7" i="3"/>
  <c r="S7" i="3"/>
  <c r="D7" i="3"/>
  <c r="J7" i="3"/>
  <c r="F7" i="3"/>
  <c r="U7" i="3"/>
  <c r="R7" i="3"/>
  <c r="V7" i="3"/>
  <c r="AD7" i="3"/>
  <c r="Y7" i="3"/>
  <c r="O7" i="3"/>
  <c r="AA7" i="3"/>
  <c r="P7" i="3"/>
  <c r="X7" i="3"/>
  <c r="AJ32" i="1"/>
  <c r="X32" i="1"/>
  <c r="AG32" i="1"/>
  <c r="AA32" i="1"/>
  <c r="U32" i="1"/>
  <c r="AD32" i="1"/>
  <c r="AJ34" i="1"/>
  <c r="X34" i="1"/>
  <c r="AA34" i="1"/>
  <c r="AG34" i="1"/>
  <c r="U34" i="1"/>
  <c r="AD34" i="1"/>
  <c r="AB31" i="1"/>
  <c r="AC31" i="1" s="1"/>
  <c r="AB33" i="1"/>
  <c r="AC33" i="1" s="1"/>
  <c r="AB35" i="1"/>
  <c r="AC35" i="1" s="1"/>
  <c r="AJ31" i="1"/>
  <c r="X31" i="1"/>
  <c r="AG31" i="1"/>
  <c r="AA31" i="1"/>
  <c r="U31" i="1"/>
  <c r="AD31" i="1"/>
  <c r="AJ33" i="1"/>
  <c r="X33" i="1"/>
  <c r="AA33" i="1"/>
  <c r="AD33" i="1"/>
  <c r="AG33" i="1"/>
  <c r="U33" i="1"/>
  <c r="AJ35" i="1"/>
  <c r="X35" i="1"/>
  <c r="AA35" i="1"/>
  <c r="AG35" i="1"/>
  <c r="U35" i="1"/>
  <c r="AD35" i="1"/>
  <c r="Y34" i="1"/>
  <c r="Z34" i="1" s="1"/>
  <c r="Y35" i="1"/>
  <c r="Z35" i="1" s="1"/>
  <c r="I31" i="1"/>
  <c r="V31" i="1"/>
  <c r="W31" i="1" s="1"/>
  <c r="AH31" i="1"/>
  <c r="AI31" i="1" s="1"/>
  <c r="I32" i="1"/>
  <c r="V32" i="1"/>
  <c r="W32" i="1" s="1"/>
  <c r="AH32" i="1"/>
  <c r="AI32" i="1" s="1"/>
  <c r="I33" i="1"/>
  <c r="V33" i="1"/>
  <c r="W33" i="1" s="1"/>
  <c r="AH33" i="1"/>
  <c r="AI33" i="1" s="1"/>
  <c r="I34" i="1"/>
  <c r="V34" i="1"/>
  <c r="W34" i="1" s="1"/>
  <c r="AH34" i="1"/>
  <c r="AI34" i="1" s="1"/>
  <c r="I35" i="1"/>
  <c r="V35" i="1"/>
  <c r="W35" i="1" s="1"/>
  <c r="AH35" i="1"/>
  <c r="AI35" i="1" s="1"/>
  <c r="Y33" i="1"/>
  <c r="Z33" i="1" s="1"/>
  <c r="K31" i="1"/>
  <c r="L31" i="1" s="1"/>
  <c r="AE31" i="1"/>
  <c r="AF31" i="1" s="1"/>
  <c r="K32" i="1"/>
  <c r="L32" i="1" s="1"/>
  <c r="AE32" i="1"/>
  <c r="AF32" i="1" s="1"/>
  <c r="K33" i="1"/>
  <c r="L33" i="1" s="1"/>
  <c r="AE33" i="1"/>
  <c r="AF33" i="1" s="1"/>
  <c r="K34" i="1"/>
  <c r="L34" i="1" s="1"/>
  <c r="AE34" i="1"/>
  <c r="AF34" i="1" s="1"/>
  <c r="K35" i="1"/>
  <c r="L35" i="1" s="1"/>
  <c r="AE35" i="1"/>
  <c r="AF35" i="1" s="1"/>
  <c r="Y31" i="1"/>
  <c r="Z31" i="1" s="1"/>
  <c r="Y32" i="1"/>
  <c r="Z32" i="1" s="1"/>
  <c r="P31" i="1"/>
  <c r="P32" i="1"/>
  <c r="P33" i="1"/>
  <c r="P34" i="1"/>
  <c r="P35" i="1"/>
  <c r="AH25" i="1"/>
  <c r="AI25" i="1" s="1"/>
  <c r="AJ21" i="1"/>
  <c r="P13" i="1"/>
  <c r="Q13" i="1" s="1"/>
  <c r="P19" i="1"/>
  <c r="Q19" i="1" s="1"/>
  <c r="U23" i="1"/>
  <c r="AH20" i="1"/>
  <c r="AI20" i="1" s="1"/>
  <c r="AJ11" i="1"/>
  <c r="AJ7" i="1"/>
  <c r="Y7" i="1"/>
  <c r="Z7" i="1" s="1"/>
  <c r="Y8" i="1"/>
  <c r="Z8" i="1" s="1"/>
  <c r="Y10" i="1"/>
  <c r="Z10" i="1" s="1"/>
  <c r="AB26" i="1"/>
  <c r="AC26" i="1" s="1"/>
  <c r="U14" i="1"/>
  <c r="AJ26" i="1"/>
  <c r="Y11" i="1"/>
  <c r="Z11" i="1" s="1"/>
  <c r="AG28" i="1"/>
  <c r="AJ28" i="1"/>
  <c r="U28" i="1"/>
  <c r="AH10" i="1"/>
  <c r="AI10" i="1" s="1"/>
  <c r="AJ16" i="1"/>
  <c r="Y26" i="1"/>
  <c r="Z26" i="1" s="1"/>
  <c r="Y21" i="1"/>
  <c r="Z21" i="1" s="1"/>
  <c r="AE22" i="1"/>
  <c r="AF22" i="1" s="1"/>
  <c r="P22" i="1"/>
  <c r="R22" i="1" s="1"/>
  <c r="AE28" i="1"/>
  <c r="AF28" i="1" s="1"/>
  <c r="U9" i="1"/>
  <c r="U15" i="1"/>
  <c r="U20" i="1"/>
  <c r="U25" i="1"/>
  <c r="U29" i="1"/>
  <c r="AH28" i="1"/>
  <c r="AI28" i="1" s="1"/>
  <c r="AH23" i="1"/>
  <c r="AI23" i="1" s="1"/>
  <c r="AH19" i="1"/>
  <c r="AI19" i="1" s="1"/>
  <c r="AH14" i="1"/>
  <c r="AI14" i="1" s="1"/>
  <c r="AH9" i="1"/>
  <c r="AI9" i="1" s="1"/>
  <c r="AJ10" i="1"/>
  <c r="Y29" i="1"/>
  <c r="Z29" i="1" s="1"/>
  <c r="Y25" i="1"/>
  <c r="Z25" i="1" s="1"/>
  <c r="Y20" i="1"/>
  <c r="Z20" i="1" s="1"/>
  <c r="Y15" i="1"/>
  <c r="Z15" i="1" s="1"/>
  <c r="U10" i="1"/>
  <c r="U19" i="1"/>
  <c r="AH15" i="1"/>
  <c r="AI15" i="1" s="1"/>
  <c r="Y16" i="1"/>
  <c r="Z16" i="1" s="1"/>
  <c r="AE16" i="1"/>
  <c r="AF16" i="1" s="1"/>
  <c r="K21" i="1"/>
  <c r="L21" i="1" s="1"/>
  <c r="M21" i="1" s="1"/>
  <c r="U7" i="1"/>
  <c r="U8" i="1"/>
  <c r="AH27" i="1"/>
  <c r="AI27" i="1" s="1"/>
  <c r="AH22" i="1"/>
  <c r="AI22" i="1" s="1"/>
  <c r="AH17" i="1"/>
  <c r="AI17" i="1" s="1"/>
  <c r="AH13" i="1"/>
  <c r="AI13" i="1" s="1"/>
  <c r="AH8" i="1"/>
  <c r="AI8" i="1" s="1"/>
  <c r="AJ9" i="1"/>
  <c r="Y28" i="1"/>
  <c r="Z28" i="1" s="1"/>
  <c r="Y23" i="1"/>
  <c r="Z23" i="1" s="1"/>
  <c r="Y19" i="1"/>
  <c r="Z19" i="1" s="1"/>
  <c r="Y9" i="1"/>
  <c r="Z9" i="1" s="1"/>
  <c r="P21" i="1"/>
  <c r="Q21" i="1" s="1"/>
  <c r="AH29" i="1"/>
  <c r="AI29" i="1" s="1"/>
  <c r="P25" i="1"/>
  <c r="I27" i="1"/>
  <c r="M27" i="1" s="1"/>
  <c r="U13" i="1"/>
  <c r="U17" i="1"/>
  <c r="U22" i="1"/>
  <c r="U27" i="1"/>
  <c r="AH7" i="1"/>
  <c r="AI7" i="1" s="1"/>
  <c r="AH26" i="1"/>
  <c r="AI26" i="1" s="1"/>
  <c r="AH21" i="1"/>
  <c r="AI21" i="1" s="1"/>
  <c r="AH16" i="1"/>
  <c r="AI16" i="1" s="1"/>
  <c r="AH11" i="1"/>
  <c r="AI11" i="1" s="1"/>
  <c r="AJ22" i="1"/>
  <c r="AJ8" i="1"/>
  <c r="Y27" i="1"/>
  <c r="Z27" i="1" s="1"/>
  <c r="Y22" i="1"/>
  <c r="Z22" i="1" s="1"/>
  <c r="Y17" i="1"/>
  <c r="Z17" i="1" s="1"/>
  <c r="Y13" i="1"/>
  <c r="Z13" i="1" s="1"/>
  <c r="K9" i="1"/>
  <c r="L9" i="1" s="1"/>
  <c r="I11" i="1"/>
  <c r="K11" i="1"/>
  <c r="L11" i="1" s="1"/>
  <c r="P28" i="1"/>
  <c r="K28" i="1"/>
  <c r="L28" i="1" s="1"/>
  <c r="P27" i="1"/>
  <c r="P29" i="1"/>
  <c r="Q29" i="1" s="1"/>
  <c r="I15" i="1"/>
  <c r="M15" i="1" s="1"/>
  <c r="K16" i="1"/>
  <c r="L16" i="1" s="1"/>
  <c r="P16" i="1"/>
  <c r="AB14" i="1"/>
  <c r="AC14" i="1" s="1"/>
  <c r="AB16" i="1"/>
  <c r="AC16" i="1" s="1"/>
  <c r="P17" i="1"/>
  <c r="Q17" i="1" s="1"/>
  <c r="P9" i="1"/>
  <c r="M9" i="1"/>
  <c r="AD8" i="1"/>
  <c r="X10" i="1"/>
  <c r="AD26" i="1"/>
  <c r="X26" i="1"/>
  <c r="AG26" i="1"/>
  <c r="AA26" i="1"/>
  <c r="AD27" i="1"/>
  <c r="X27" i="1"/>
  <c r="AA27" i="1"/>
  <c r="AB27" i="1"/>
  <c r="AC27" i="1" s="1"/>
  <c r="V27" i="1"/>
  <c r="W27" i="1" s="1"/>
  <c r="AG27" i="1"/>
  <c r="AE27" i="1"/>
  <c r="AF27" i="1" s="1"/>
  <c r="AG29" i="1"/>
  <c r="AA29" i="1"/>
  <c r="X29" i="1"/>
  <c r="V29" i="1"/>
  <c r="W29" i="1" s="1"/>
  <c r="AD29" i="1"/>
  <c r="AB29" i="1"/>
  <c r="AC29" i="1" s="1"/>
  <c r="AG25" i="1"/>
  <c r="AA25" i="1"/>
  <c r="AD25" i="1"/>
  <c r="V25" i="1"/>
  <c r="W25" i="1" s="1"/>
  <c r="X25" i="1"/>
  <c r="AB25" i="1"/>
  <c r="AC25" i="1" s="1"/>
  <c r="AA28" i="1"/>
  <c r="I26" i="1"/>
  <c r="AE26" i="1"/>
  <c r="AF26" i="1" s="1"/>
  <c r="V28" i="1"/>
  <c r="W28" i="1" s="1"/>
  <c r="AB28" i="1"/>
  <c r="AC28" i="1" s="1"/>
  <c r="I25" i="1"/>
  <c r="M25" i="1" s="1"/>
  <c r="AE25" i="1"/>
  <c r="AF25" i="1" s="1"/>
  <c r="K26" i="1"/>
  <c r="L26" i="1" s="1"/>
  <c r="R28" i="1"/>
  <c r="X28" i="1"/>
  <c r="AD28" i="1"/>
  <c r="I29" i="1"/>
  <c r="M29" i="1" s="1"/>
  <c r="AE29" i="1"/>
  <c r="AF29" i="1" s="1"/>
  <c r="R25" i="1"/>
  <c r="P26" i="1"/>
  <c r="V26" i="1"/>
  <c r="W26" i="1" s="1"/>
  <c r="I28" i="1"/>
  <c r="M28" i="1" s="1"/>
  <c r="AG20" i="1"/>
  <c r="AA20" i="1"/>
  <c r="AD20" i="1"/>
  <c r="X20" i="1"/>
  <c r="AD21" i="1"/>
  <c r="X21" i="1"/>
  <c r="AB21" i="1"/>
  <c r="AC21" i="1" s="1"/>
  <c r="V21" i="1"/>
  <c r="W21" i="1" s="1"/>
  <c r="AG21" i="1"/>
  <c r="AA21" i="1"/>
  <c r="AE21" i="1"/>
  <c r="AF21" i="1" s="1"/>
  <c r="AG23" i="1"/>
  <c r="AA23" i="1"/>
  <c r="AD23" i="1"/>
  <c r="X23" i="1"/>
  <c r="AB23" i="1"/>
  <c r="AC23" i="1" s="1"/>
  <c r="V23" i="1"/>
  <c r="W23" i="1" s="1"/>
  <c r="AG19" i="1"/>
  <c r="AA19" i="1"/>
  <c r="AD19" i="1"/>
  <c r="X19" i="1"/>
  <c r="AB19" i="1"/>
  <c r="AC19" i="1" s="1"/>
  <c r="V19" i="1"/>
  <c r="W19" i="1" s="1"/>
  <c r="S23" i="1"/>
  <c r="T23" i="1" s="1"/>
  <c r="AA22" i="1"/>
  <c r="AG22" i="1"/>
  <c r="I20" i="1"/>
  <c r="AE20" i="1"/>
  <c r="AF20" i="1" s="1"/>
  <c r="V22" i="1"/>
  <c r="W22" i="1" s="1"/>
  <c r="AB22" i="1"/>
  <c r="AC22" i="1" s="1"/>
  <c r="R23" i="1"/>
  <c r="I19" i="1"/>
  <c r="M19" i="1" s="1"/>
  <c r="AE19" i="1"/>
  <c r="AF19" i="1" s="1"/>
  <c r="K20" i="1"/>
  <c r="L20" i="1" s="1"/>
  <c r="X22" i="1"/>
  <c r="I23" i="1"/>
  <c r="M23" i="1" s="1"/>
  <c r="AE23" i="1"/>
  <c r="AF23" i="1" s="1"/>
  <c r="P20" i="1"/>
  <c r="V20" i="1"/>
  <c r="W20" i="1" s="1"/>
  <c r="I22" i="1"/>
  <c r="M22" i="1" s="1"/>
  <c r="AG17" i="1"/>
  <c r="AA17" i="1"/>
  <c r="X17" i="1"/>
  <c r="V17" i="1"/>
  <c r="W17" i="1" s="1"/>
  <c r="AD17" i="1"/>
  <c r="AB17" i="1"/>
  <c r="AC17" i="1" s="1"/>
  <c r="AG13" i="1"/>
  <c r="AA13" i="1"/>
  <c r="AD13" i="1"/>
  <c r="V13" i="1"/>
  <c r="W13" i="1" s="1"/>
  <c r="X13" i="1"/>
  <c r="AB13" i="1"/>
  <c r="AC13" i="1" s="1"/>
  <c r="S13" i="1"/>
  <c r="T13" i="1" s="1"/>
  <c r="AG14" i="1"/>
  <c r="AA14" i="1"/>
  <c r="AD14" i="1"/>
  <c r="X14" i="1"/>
  <c r="AD15" i="1"/>
  <c r="X15" i="1"/>
  <c r="AA15" i="1"/>
  <c r="AE15" i="1"/>
  <c r="AF15" i="1" s="1"/>
  <c r="AG15" i="1"/>
  <c r="S17" i="1"/>
  <c r="T17" i="1" s="1"/>
  <c r="AG16" i="1"/>
  <c r="I14" i="1"/>
  <c r="V16" i="1"/>
  <c r="W16" i="1" s="1"/>
  <c r="R17" i="1"/>
  <c r="I13" i="1"/>
  <c r="M13" i="1" s="1"/>
  <c r="AE13" i="1"/>
  <c r="AF13" i="1" s="1"/>
  <c r="K14" i="1"/>
  <c r="L14" i="1" s="1"/>
  <c r="P15" i="1"/>
  <c r="V15" i="1"/>
  <c r="W15" i="1" s="1"/>
  <c r="AB15" i="1"/>
  <c r="AC15" i="1" s="1"/>
  <c r="X16" i="1"/>
  <c r="AD16" i="1"/>
  <c r="I17" i="1"/>
  <c r="M17" i="1" s="1"/>
  <c r="AE17" i="1"/>
  <c r="AF17" i="1" s="1"/>
  <c r="AA16" i="1"/>
  <c r="AE14" i="1"/>
  <c r="AF14" i="1" s="1"/>
  <c r="P14" i="1"/>
  <c r="V14" i="1"/>
  <c r="W14" i="1" s="1"/>
  <c r="I16" i="1"/>
  <c r="M16" i="1" s="1"/>
  <c r="AG11" i="1"/>
  <c r="AB11" i="1"/>
  <c r="AC11" i="1" s="1"/>
  <c r="V11" i="1"/>
  <c r="W11" i="1" s="1"/>
  <c r="AE11" i="1"/>
  <c r="AF11" i="1" s="1"/>
  <c r="S11" i="1"/>
  <c r="T11" i="1" s="1"/>
  <c r="AE9" i="1"/>
  <c r="AF9" i="1" s="1"/>
  <c r="S9" i="1"/>
  <c r="T9" i="1" s="1"/>
  <c r="V9" i="1"/>
  <c r="W9" i="1" s="1"/>
  <c r="X8" i="1"/>
  <c r="AB9" i="1"/>
  <c r="AC9" i="1" s="1"/>
  <c r="AD10" i="1"/>
  <c r="AE8" i="1"/>
  <c r="AF8" i="1" s="1"/>
  <c r="AE10" i="1"/>
  <c r="AF10" i="1" s="1"/>
  <c r="I8" i="1"/>
  <c r="AA8" i="1"/>
  <c r="X9" i="1"/>
  <c r="AD9" i="1"/>
  <c r="I10" i="1"/>
  <c r="AA10" i="1"/>
  <c r="R11" i="1"/>
  <c r="X11" i="1"/>
  <c r="AD11" i="1"/>
  <c r="K8" i="1"/>
  <c r="L8" i="1" s="1"/>
  <c r="P8" i="1"/>
  <c r="V8" i="1"/>
  <c r="W8" i="1" s="1"/>
  <c r="AB8" i="1"/>
  <c r="AC8" i="1" s="1"/>
  <c r="K10" i="1"/>
  <c r="L10" i="1" s="1"/>
  <c r="P10" i="1"/>
  <c r="V10" i="1"/>
  <c r="W10" i="1" s="1"/>
  <c r="AB10" i="1"/>
  <c r="AC10" i="1" s="1"/>
  <c r="AA9" i="1"/>
  <c r="AA11" i="1"/>
  <c r="V7" i="1"/>
  <c r="W7" i="1" s="1"/>
  <c r="AA7" i="1"/>
  <c r="AD7" i="1"/>
  <c r="P7" i="1"/>
  <c r="AB7" i="1"/>
  <c r="AC7" i="1" s="1"/>
  <c r="AE7" i="1"/>
  <c r="AF7" i="1" s="1"/>
  <c r="X7" i="1"/>
  <c r="I7" i="1"/>
  <c r="M7" i="1" s="1"/>
  <c r="R13" i="1" l="1"/>
  <c r="L7" i="3"/>
  <c r="Z7" i="3"/>
  <c r="T7" i="3"/>
  <c r="W7" i="3"/>
  <c r="Q7" i="3"/>
  <c r="G7" i="3"/>
  <c r="AB8" i="3"/>
  <c r="P8" i="3"/>
  <c r="P9" i="3" s="1"/>
  <c r="P10" i="3" s="1"/>
  <c r="J8" i="3"/>
  <c r="J9" i="3" s="1"/>
  <c r="J10" i="3" s="1"/>
  <c r="Y8" i="3"/>
  <c r="Y9" i="3" s="1"/>
  <c r="Y10" i="3" s="1"/>
  <c r="M8" i="3"/>
  <c r="V8" i="3"/>
  <c r="V9" i="3" s="1"/>
  <c r="V10" i="3" s="1"/>
  <c r="S8" i="3"/>
  <c r="S9" i="3" s="1"/>
  <c r="S10" i="3" s="1"/>
  <c r="AC7" i="3"/>
  <c r="AB9" i="3"/>
  <c r="AB10" i="3" s="1"/>
  <c r="K7" i="3"/>
  <c r="M7" i="3"/>
  <c r="Q33" i="1"/>
  <c r="S33" i="1"/>
  <c r="T33" i="1" s="1"/>
  <c r="M34" i="1"/>
  <c r="M32" i="1"/>
  <c r="S34" i="1"/>
  <c r="T34" i="1" s="1"/>
  <c r="Q34" i="1"/>
  <c r="Q32" i="1"/>
  <c r="S32" i="1"/>
  <c r="T32" i="1" s="1"/>
  <c r="Q35" i="1"/>
  <c r="S35" i="1"/>
  <c r="T35" i="1" s="1"/>
  <c r="S31" i="1"/>
  <c r="T31" i="1" s="1"/>
  <c r="Q31" i="1"/>
  <c r="M35" i="1"/>
  <c r="M33" i="1"/>
  <c r="M31" i="1"/>
  <c r="R35" i="1"/>
  <c r="R34" i="1"/>
  <c r="R33" i="1"/>
  <c r="R32" i="1"/>
  <c r="R31" i="1"/>
  <c r="M10" i="1"/>
  <c r="M8" i="1"/>
  <c r="M14" i="1"/>
  <c r="R19" i="1"/>
  <c r="S21" i="1"/>
  <c r="T21" i="1" s="1"/>
  <c r="S19" i="1"/>
  <c r="T19" i="1" s="1"/>
  <c r="M20" i="1"/>
  <c r="R29" i="1"/>
  <c r="S7" i="1"/>
  <c r="T7" i="1" s="1"/>
  <c r="Q7" i="1"/>
  <c r="S10" i="1"/>
  <c r="T10" i="1" s="1"/>
  <c r="Q10" i="1"/>
  <c r="S8" i="1"/>
  <c r="T8" i="1" s="1"/>
  <c r="Q8" i="1"/>
  <c r="S15" i="1"/>
  <c r="T15" i="1" s="1"/>
  <c r="Q15" i="1"/>
  <c r="M26" i="1"/>
  <c r="S16" i="1"/>
  <c r="T16" i="1" s="1"/>
  <c r="Q16" i="1"/>
  <c r="S27" i="1"/>
  <c r="T27" i="1" s="1"/>
  <c r="Q27" i="1"/>
  <c r="R21" i="1"/>
  <c r="S14" i="1"/>
  <c r="T14" i="1" s="1"/>
  <c r="Q14" i="1"/>
  <c r="R16" i="1"/>
  <c r="S26" i="1"/>
  <c r="T26" i="1" s="1"/>
  <c r="Q26" i="1"/>
  <c r="S29" i="1"/>
  <c r="T29" i="1" s="1"/>
  <c r="S22" i="1"/>
  <c r="T22" i="1" s="1"/>
  <c r="Q22" i="1"/>
  <c r="R9" i="1"/>
  <c r="Q9" i="1"/>
  <c r="S20" i="1"/>
  <c r="T20" i="1" s="1"/>
  <c r="Q20" i="1"/>
  <c r="S28" i="1"/>
  <c r="T28" i="1" s="1"/>
  <c r="Q28" i="1"/>
  <c r="S25" i="1"/>
  <c r="T25" i="1" s="1"/>
  <c r="Q25" i="1"/>
  <c r="M11" i="1"/>
  <c r="R26" i="1"/>
  <c r="R27" i="1"/>
  <c r="R20" i="1"/>
  <c r="R14" i="1"/>
  <c r="R15" i="1"/>
  <c r="R8" i="1"/>
  <c r="R10" i="1"/>
  <c r="R7" i="1"/>
  <c r="N7" i="3" l="1"/>
  <c r="M9" i="3"/>
  <c r="M10" i="3" s="1"/>
</calcChain>
</file>

<file path=xl/sharedStrings.xml><?xml version="1.0" encoding="utf-8"?>
<sst xmlns="http://schemas.openxmlformats.org/spreadsheetml/2006/main" count="93" uniqueCount="28">
  <si>
    <t>Наценка</t>
  </si>
  <si>
    <t>Скидка</t>
  </si>
  <si>
    <t>Снижение прибыли</t>
  </si>
  <si>
    <t>Бонус</t>
  </si>
  <si>
    <t>Себе-
стоимость, руб.</t>
  </si>
  <si>
    <t>Продажа, руб.</t>
  </si>
  <si>
    <t>Прибыль, руб.</t>
  </si>
  <si>
    <t xml:space="preserve">Прибыль, руб. </t>
  </si>
  <si>
    <t>Бонусы</t>
  </si>
  <si>
    <t>Скидки</t>
  </si>
  <si>
    <t>Фактич. скидка</t>
  </si>
  <si>
    <t>Бонус, руб.</t>
  </si>
  <si>
    <t>1-я покупка - начислено</t>
  </si>
  <si>
    <t>2-я покупка - потрачено</t>
  </si>
  <si>
    <t>3-я покупка - начислено</t>
  </si>
  <si>
    <t>4-я покупка - потрачено</t>
  </si>
  <si>
    <t>5-я покупка - начислено</t>
  </si>
  <si>
    <t>6-я покупка - потрачено</t>
  </si>
  <si>
    <t>Исходные данные</t>
  </si>
  <si>
    <r>
      <rPr>
        <b/>
        <sz val="9"/>
        <color theme="1"/>
        <rFont val="Tahoma"/>
        <family val="2"/>
        <charset val="204"/>
      </rPr>
      <t>7</t>
    </r>
    <r>
      <rPr>
        <sz val="9"/>
        <color theme="1"/>
        <rFont val="Tahoma"/>
        <family val="2"/>
        <charset val="204"/>
      </rPr>
      <t>-я покупка - начислено</t>
    </r>
  </si>
  <si>
    <r>
      <t xml:space="preserve">Введите 3 значения в ячейки с </t>
    </r>
    <r>
      <rPr>
        <b/>
        <sz val="10"/>
        <color theme="1"/>
        <rFont val="Tahoma"/>
        <family val="2"/>
        <charset val="204"/>
      </rPr>
      <t>жирным</t>
    </r>
    <r>
      <rPr>
        <sz val="10"/>
        <color theme="1"/>
        <rFont val="Tahoma"/>
        <family val="2"/>
        <charset val="204"/>
      </rPr>
      <t xml:space="preserve"> шрифтом</t>
    </r>
  </si>
  <si>
    <t>Прибыль одной продажи, руб.</t>
  </si>
  <si>
    <t>Прибыль в случае предоставления скидки, руб.</t>
  </si>
  <si>
    <t>Разница в прибыли между бонусом и скидкой, руб.</t>
  </si>
  <si>
    <t>Разница в прибыли между бонусом и скидкой, %</t>
  </si>
  <si>
    <t>Все остальные значения рассчитаются автоматически.</t>
  </si>
  <si>
    <t>Сравнение прибыльности после предоставления одинакового размера скидки и бонуса</t>
  </si>
  <si>
    <t>В отличие от скидки, бонус (баллы, мили, спасибо) предоставляется при приобретении товара, но может быть использован только при следующей покупке. Рассмотрим модель, в которой бонусы можно либо копить, либо тратить.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</si>
</sst>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0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name val="Tahoma"/>
      <family val="2"/>
      <charset val="204"/>
    </font>
    <font>
      <sz val="10"/>
      <color rgb="FFC00000"/>
      <name val="Tahoma"/>
      <family val="2"/>
      <charset val="204"/>
    </font>
    <font>
      <b/>
      <sz val="14"/>
      <color theme="1"/>
      <name val="Tahoma"/>
      <family val="2"/>
      <charset val="204"/>
    </font>
    <font>
      <b/>
      <sz val="16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sz val="9"/>
      <name val="Tahoma"/>
      <family val="2"/>
      <charset val="204"/>
    </font>
    <font>
      <b/>
      <sz val="9"/>
      <color theme="1"/>
      <name val="Tahoma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0" fillId="4" borderId="1" xfId="0" applyFill="1" applyBorder="1" applyAlignment="1">
      <alignment horizontal="center"/>
    </xf>
    <xf numFmtId="0" fontId="0" fillId="11" borderId="1" xfId="0" applyFill="1" applyBorder="1"/>
    <xf numFmtId="0" fontId="0" fillId="12" borderId="1" xfId="0" applyFill="1" applyBorder="1"/>
    <xf numFmtId="0" fontId="3" fillId="7" borderId="1" xfId="0" applyFont="1" applyFill="1" applyBorder="1"/>
    <xf numFmtId="164" fontId="3" fillId="7" borderId="1" xfId="1" applyNumberFormat="1" applyFont="1" applyFill="1" applyBorder="1"/>
    <xf numFmtId="0" fontId="0" fillId="7" borderId="1" xfId="0" applyFill="1" applyBorder="1"/>
    <xf numFmtId="164" fontId="0" fillId="7" borderId="1" xfId="1" applyNumberFormat="1" applyFont="1" applyFill="1" applyBorder="1"/>
    <xf numFmtId="9" fontId="0" fillId="12" borderId="1" xfId="1" applyFont="1" applyFill="1" applyBorder="1"/>
    <xf numFmtId="164" fontId="0" fillId="12" borderId="1" xfId="1" applyNumberFormat="1" applyFont="1" applyFill="1" applyBorder="1"/>
    <xf numFmtId="0" fontId="0" fillId="11" borderId="1" xfId="0" applyFill="1" applyBorder="1" applyAlignment="1">
      <alignment horizontal="center"/>
    </xf>
    <xf numFmtId="0" fontId="0" fillId="11" borderId="0" xfId="0" applyFill="1"/>
    <xf numFmtId="164" fontId="0" fillId="0" borderId="1" xfId="0" applyNumberFormat="1" applyBorder="1" applyAlignment="1">
      <alignment horizontal="center"/>
    </xf>
    <xf numFmtId="9" fontId="2" fillId="6" borderId="1" xfId="0" applyNumberFormat="1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7" fillId="11" borderId="0" xfId="0" applyFont="1" applyFill="1"/>
    <xf numFmtId="0" fontId="7" fillId="0" borderId="0" xfId="0" applyFont="1"/>
    <xf numFmtId="0" fontId="7" fillId="11" borderId="0" xfId="0" applyFont="1" applyFill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" fontId="3" fillId="7" borderId="1" xfId="0" applyNumberFormat="1" applyFont="1" applyFill="1" applyBorder="1"/>
    <xf numFmtId="1" fontId="0" fillId="7" borderId="1" xfId="0" applyNumberFormat="1" applyFill="1" applyBorder="1"/>
    <xf numFmtId="1" fontId="0" fillId="11" borderId="1" xfId="0" applyNumberFormat="1" applyFill="1" applyBorder="1"/>
    <xf numFmtId="1" fontId="0" fillId="12" borderId="1" xfId="0" applyNumberFormat="1" applyFill="1" applyBorder="1"/>
    <xf numFmtId="1" fontId="0" fillId="6" borderId="1" xfId="0" applyNumberFormat="1" applyFill="1" applyBorder="1" applyAlignment="1">
      <alignment horizontal="center"/>
    </xf>
    <xf numFmtId="1" fontId="4" fillId="6" borderId="1" xfId="0" applyNumberFormat="1" applyFont="1" applyFill="1" applyBorder="1" applyAlignment="1">
      <alignment horizontal="center"/>
    </xf>
    <xf numFmtId="1" fontId="0" fillId="11" borderId="1" xfId="0" applyNumberFormat="1" applyFill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9" fontId="0" fillId="11" borderId="1" xfId="0" applyNumberFormat="1" applyFill="1" applyBorder="1" applyAlignment="1">
      <alignment horizontal="center"/>
    </xf>
    <xf numFmtId="9" fontId="0" fillId="4" borderId="1" xfId="1" applyNumberFormat="1" applyFont="1" applyFill="1" applyBorder="1" applyAlignment="1">
      <alignment horizontal="center"/>
    </xf>
    <xf numFmtId="9" fontId="0" fillId="6" borderId="1" xfId="1" applyNumberFormat="1" applyFont="1" applyFill="1" applyBorder="1" applyAlignment="1">
      <alignment horizontal="center"/>
    </xf>
    <xf numFmtId="9" fontId="4" fillId="6" borderId="1" xfId="1" applyNumberFormat="1" applyFont="1" applyFill="1" applyBorder="1" applyAlignment="1">
      <alignment horizontal="center"/>
    </xf>
    <xf numFmtId="9" fontId="0" fillId="12" borderId="1" xfId="1" applyNumberFormat="1" applyFont="1" applyFill="1" applyBorder="1"/>
    <xf numFmtId="9" fontId="0" fillId="11" borderId="1" xfId="0" applyNumberFormat="1" applyFill="1" applyBorder="1"/>
    <xf numFmtId="9" fontId="3" fillId="7" borderId="1" xfId="1" applyNumberFormat="1" applyFont="1" applyFill="1" applyBorder="1"/>
    <xf numFmtId="9" fontId="0" fillId="7" borderId="1" xfId="1" applyNumberFormat="1" applyFont="1" applyFill="1" applyBorder="1"/>
    <xf numFmtId="164" fontId="0" fillId="11" borderId="0" xfId="0" applyNumberFormat="1" applyFill="1"/>
    <xf numFmtId="0" fontId="7" fillId="5" borderId="1" xfId="0" applyFont="1" applyFill="1" applyBorder="1"/>
    <xf numFmtId="0" fontId="2" fillId="4" borderId="1" xfId="0" applyFont="1" applyFill="1" applyBorder="1" applyAlignment="1">
      <alignment horizontal="center"/>
    </xf>
    <xf numFmtId="9" fontId="0" fillId="8" borderId="1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1" fontId="0" fillId="3" borderId="1" xfId="0" applyNumberFormat="1" applyFill="1" applyBorder="1" applyAlignment="1">
      <alignment vertical="center"/>
    </xf>
    <xf numFmtId="9" fontId="0" fillId="3" borderId="1" xfId="1" applyFont="1" applyFill="1" applyBorder="1" applyAlignment="1">
      <alignment vertical="center"/>
    </xf>
    <xf numFmtId="1" fontId="0" fillId="2" borderId="1" xfId="0" applyNumberFormat="1" applyFill="1" applyBorder="1" applyAlignment="1">
      <alignment vertical="center"/>
    </xf>
    <xf numFmtId="0" fontId="5" fillId="0" borderId="0" xfId="0" applyFont="1"/>
    <xf numFmtId="0" fontId="5" fillId="11" borderId="0" xfId="0" applyFont="1" applyFill="1"/>
    <xf numFmtId="0" fontId="6" fillId="15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right" vertical="center" wrapText="1"/>
    </xf>
    <xf numFmtId="0" fontId="0" fillId="2" borderId="1" xfId="0" applyFill="1" applyBorder="1" applyAlignment="1">
      <alignment horizontal="right" vertical="center" wrapText="1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9" fontId="0" fillId="4" borderId="2" xfId="1" applyNumberFormat="1" applyFont="1" applyFill="1" applyBorder="1" applyAlignment="1">
      <alignment horizontal="center" vertical="center"/>
    </xf>
    <xf numFmtId="9" fontId="0" fillId="4" borderId="3" xfId="1" applyNumberFormat="1" applyFont="1" applyFill="1" applyBorder="1" applyAlignment="1">
      <alignment horizontal="center" vertical="center"/>
    </xf>
    <xf numFmtId="9" fontId="0" fillId="4" borderId="4" xfId="1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11" borderId="1" xfId="0" applyFont="1" applyFill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312420</xdr:colOff>
      <xdr:row>7</xdr:row>
      <xdr:rowOff>45720</xdr:rowOff>
    </xdr:from>
    <xdr:to>
      <xdr:col>0</xdr:col>
      <xdr:colOff>327660</xdr:colOff>
      <xdr:row>14</xdr:row>
      <xdr:rowOff>160020</xdr:rowOff>
    </xdr:to>
    <xdr:cxnSp macro="">
      <xdr:nvCxnSpPr>
        <xdr:cNvPr id="3" name="Прямая со стрелкой 2"/>
        <xdr:cNvCxnSpPr/>
      </xdr:nvCxnSpPr>
      <xdr:spPr>
        <a:xfrm flipH="1" flipV="1">
          <a:off x="312420" y="1813560"/>
          <a:ext cx="15240" cy="1927860"/>
        </a:xfrm>
        <a:prstGeom prst="straightConnector1">
          <a:avLst/>
        </a:prstGeom>
        <a:ln w="9525">
          <a:solidFill>
            <a:schemeClr val="tx2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327660</xdr:colOff>
      <xdr:row>7</xdr:row>
      <xdr:rowOff>53340</xdr:rowOff>
    </xdr:from>
    <xdr:to>
      <xdr:col>1</xdr:col>
      <xdr:colOff>251460</xdr:colOff>
      <xdr:row>15</xdr:row>
      <xdr:rowOff>15240</xdr:rowOff>
    </xdr:to>
    <xdr:cxnSp macro="">
      <xdr:nvCxnSpPr>
        <xdr:cNvPr id="4" name="Прямая со стрелкой 3"/>
        <xdr:cNvCxnSpPr/>
      </xdr:nvCxnSpPr>
      <xdr:spPr>
        <a:xfrm flipV="1">
          <a:off x="327660" y="1181100"/>
          <a:ext cx="563880" cy="1303020"/>
        </a:xfrm>
        <a:prstGeom prst="straightConnector1">
          <a:avLst/>
        </a:prstGeom>
        <a:ln w="9525">
          <a:solidFill>
            <a:schemeClr val="tx2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335280</xdr:colOff>
      <xdr:row>7</xdr:row>
      <xdr:rowOff>45720</xdr:rowOff>
    </xdr:from>
    <xdr:to>
      <xdr:col>4</xdr:col>
      <xdr:colOff>190500</xdr:colOff>
      <xdr:row>15</xdr:row>
      <xdr:rowOff>0</xdr:rowOff>
    </xdr:to>
    <xdr:cxnSp macro="">
      <xdr:nvCxnSpPr>
        <xdr:cNvPr id="5" name="Прямая со стрелкой 4"/>
        <xdr:cNvCxnSpPr/>
      </xdr:nvCxnSpPr>
      <xdr:spPr>
        <a:xfrm flipV="1">
          <a:off x="335280" y="1173480"/>
          <a:ext cx="2103120" cy="1295400"/>
        </a:xfrm>
        <a:prstGeom prst="straightConnector1">
          <a:avLst/>
        </a:prstGeom>
        <a:ln w="9525">
          <a:solidFill>
            <a:schemeClr val="tx2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332508</xdr:colOff>
      <xdr:row>0</xdr:row>
      <xdr:rowOff>110837</xdr:rowOff>
    </xdr:from>
    <xdr:to>
      <xdr:col>35</xdr:col>
      <xdr:colOff>428855</xdr:colOff>
      <xdr:row>2</xdr:row>
      <xdr:rowOff>71467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14363" y="110837"/>
          <a:ext cx="1142365" cy="3416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D17"/>
  <sheetViews>
    <sheetView tabSelected="1" workbookViewId="0">
      <selection activeCell="B15" sqref="B15"/>
    </sheetView>
  </sheetViews>
  <sheetFormatPr defaultRowHeight="13.2" x14ac:dyDescent="0.25"/>
  <cols>
    <col min="1" max="1" width="9.33203125" bestFit="1" customWidth="1"/>
    <col min="2" max="2" width="8.21875" bestFit="1" customWidth="1"/>
    <col min="3" max="3" width="8" bestFit="1" customWidth="1"/>
    <col min="4" max="4" width="7.21875" bestFit="1" customWidth="1"/>
    <col min="5" max="5" width="6" bestFit="1" customWidth="1"/>
    <col min="6" max="6" width="7.77734375" customWidth="1"/>
    <col min="7" max="7" width="7.21875" bestFit="1" customWidth="1"/>
    <col min="8" max="8" width="5.5546875" customWidth="1"/>
    <col min="9" max="9" width="5.88671875" customWidth="1"/>
    <col min="10" max="10" width="8" bestFit="1" customWidth="1"/>
    <col min="11" max="11" width="7.21875" bestFit="1" customWidth="1"/>
    <col min="12" max="12" width="6.77734375" bestFit="1" customWidth="1"/>
    <col min="13" max="13" width="8" bestFit="1" customWidth="1"/>
    <col min="14" max="14" width="7.21875" bestFit="1" customWidth="1"/>
    <col min="15" max="15" width="6.77734375" bestFit="1" customWidth="1"/>
    <col min="16" max="16" width="8" bestFit="1" customWidth="1"/>
    <col min="17" max="17" width="7.21875" bestFit="1" customWidth="1"/>
    <col min="18" max="18" width="6.77734375" bestFit="1" customWidth="1"/>
    <col min="19" max="19" width="8" bestFit="1" customWidth="1"/>
    <col min="20" max="20" width="7.21875" bestFit="1" customWidth="1"/>
    <col min="21" max="21" width="6.77734375" bestFit="1" customWidth="1"/>
    <col min="22" max="22" width="8" bestFit="1" customWidth="1"/>
    <col min="23" max="23" width="7.21875" bestFit="1" customWidth="1"/>
    <col min="24" max="24" width="6.77734375" bestFit="1" customWidth="1"/>
    <col min="25" max="25" width="8" bestFit="1" customWidth="1"/>
    <col min="26" max="26" width="7.21875" bestFit="1" customWidth="1"/>
    <col min="27" max="27" width="6.44140625" bestFit="1" customWidth="1"/>
    <col min="28" max="28" width="8" bestFit="1" customWidth="1"/>
    <col min="29" max="29" width="7.21875" bestFit="1" customWidth="1"/>
    <col min="30" max="30" width="6.77734375" bestFit="1" customWidth="1"/>
  </cols>
  <sheetData>
    <row r="1" spans="1:30" ht="17.399999999999999" x14ac:dyDescent="0.3">
      <c r="A1" s="49" t="s">
        <v>26</v>
      </c>
    </row>
    <row r="2" spans="1:30" ht="19.8" customHeight="1" x14ac:dyDescent="0.25">
      <c r="A2" t="s">
        <v>27</v>
      </c>
    </row>
    <row r="4" spans="1:30" ht="20.399999999999999" x14ac:dyDescent="0.25">
      <c r="A4" s="51" t="s">
        <v>18</v>
      </c>
      <c r="B4" s="51"/>
      <c r="C4" s="51"/>
      <c r="D4" s="51"/>
      <c r="E4" s="52" t="s">
        <v>9</v>
      </c>
      <c r="F4" s="52"/>
      <c r="G4" s="52"/>
      <c r="H4" s="53" t="s">
        <v>8</v>
      </c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</row>
    <row r="5" spans="1:30" s="16" customFormat="1" ht="11.4" customHeight="1" x14ac:dyDescent="0.2">
      <c r="A5" s="42"/>
      <c r="B5" s="42"/>
      <c r="C5" s="42"/>
      <c r="D5" s="42"/>
      <c r="E5" s="54" t="s">
        <v>1</v>
      </c>
      <c r="F5" s="54" t="s">
        <v>21</v>
      </c>
      <c r="G5" s="54" t="s">
        <v>0</v>
      </c>
      <c r="H5" s="56" t="s">
        <v>3</v>
      </c>
      <c r="I5" s="56" t="s">
        <v>11</v>
      </c>
      <c r="J5" s="55" t="s">
        <v>12</v>
      </c>
      <c r="K5" s="55"/>
      <c r="L5" s="55"/>
      <c r="M5" s="57" t="s">
        <v>13</v>
      </c>
      <c r="N5" s="57"/>
      <c r="O5" s="57"/>
      <c r="P5" s="55" t="s">
        <v>14</v>
      </c>
      <c r="Q5" s="55"/>
      <c r="R5" s="55"/>
      <c r="S5" s="57" t="s">
        <v>15</v>
      </c>
      <c r="T5" s="57"/>
      <c r="U5" s="57"/>
      <c r="V5" s="55" t="s">
        <v>16</v>
      </c>
      <c r="W5" s="55"/>
      <c r="X5" s="55"/>
      <c r="Y5" s="57" t="s">
        <v>17</v>
      </c>
      <c r="Z5" s="57"/>
      <c r="AA5" s="57"/>
      <c r="AB5" s="55" t="s">
        <v>19</v>
      </c>
      <c r="AC5" s="55"/>
      <c r="AD5" s="55"/>
    </row>
    <row r="6" spans="1:30" s="24" customFormat="1" ht="43.8" customHeight="1" x14ac:dyDescent="0.25">
      <c r="A6" s="19" t="s">
        <v>4</v>
      </c>
      <c r="B6" s="19" t="s">
        <v>5</v>
      </c>
      <c r="C6" s="19" t="s">
        <v>6</v>
      </c>
      <c r="D6" s="19" t="s">
        <v>0</v>
      </c>
      <c r="E6" s="54"/>
      <c r="F6" s="54"/>
      <c r="G6" s="54"/>
      <c r="H6" s="56"/>
      <c r="I6" s="56"/>
      <c r="J6" s="22" t="s">
        <v>7</v>
      </c>
      <c r="K6" s="22" t="s">
        <v>0</v>
      </c>
      <c r="L6" s="22" t="s">
        <v>10</v>
      </c>
      <c r="M6" s="23" t="s">
        <v>7</v>
      </c>
      <c r="N6" s="23" t="s">
        <v>0</v>
      </c>
      <c r="O6" s="23" t="s">
        <v>10</v>
      </c>
      <c r="P6" s="22" t="s">
        <v>7</v>
      </c>
      <c r="Q6" s="22" t="s">
        <v>0</v>
      </c>
      <c r="R6" s="22" t="s">
        <v>10</v>
      </c>
      <c r="S6" s="23" t="s">
        <v>7</v>
      </c>
      <c r="T6" s="23" t="s">
        <v>0</v>
      </c>
      <c r="U6" s="23" t="s">
        <v>10</v>
      </c>
      <c r="V6" s="22" t="s">
        <v>7</v>
      </c>
      <c r="W6" s="22" t="s">
        <v>0</v>
      </c>
      <c r="X6" s="22" t="s">
        <v>10</v>
      </c>
      <c r="Y6" s="23" t="s">
        <v>7</v>
      </c>
      <c r="Z6" s="23" t="s">
        <v>0</v>
      </c>
      <c r="AA6" s="23" t="s">
        <v>10</v>
      </c>
      <c r="AB6" s="22" t="s">
        <v>7</v>
      </c>
      <c r="AC6" s="22" t="s">
        <v>0</v>
      </c>
      <c r="AD6" s="22" t="s">
        <v>10</v>
      </c>
    </row>
    <row r="7" spans="1:30" x14ac:dyDescent="0.25">
      <c r="A7" s="43">
        <v>1000</v>
      </c>
      <c r="B7" s="43">
        <v>1300</v>
      </c>
      <c r="C7" s="1">
        <f>B7-A7</f>
        <v>300</v>
      </c>
      <c r="D7" s="34">
        <f>C7/A7</f>
        <v>0.3</v>
      </c>
      <c r="E7" s="13">
        <v>0.2</v>
      </c>
      <c r="F7" s="29">
        <f>C7-(B7*E7)</f>
        <v>40</v>
      </c>
      <c r="G7" s="35">
        <f>F7/A7</f>
        <v>0.04</v>
      </c>
      <c r="H7" s="44">
        <f>E7</f>
        <v>0.2</v>
      </c>
      <c r="I7" s="32">
        <f>B7*H7</f>
        <v>260</v>
      </c>
      <c r="J7" s="3">
        <f>C7</f>
        <v>300</v>
      </c>
      <c r="K7" s="37">
        <f>J7/A7</f>
        <v>0.3</v>
      </c>
      <c r="L7" s="8">
        <f>C7-J7</f>
        <v>0</v>
      </c>
      <c r="M7" s="25">
        <f>J7+C7-I7</f>
        <v>340</v>
      </c>
      <c r="N7" s="39">
        <f>M7/(2*A7)</f>
        <v>0.17</v>
      </c>
      <c r="O7" s="39">
        <f>I7/(2*B7)</f>
        <v>0.1</v>
      </c>
      <c r="P7" s="28">
        <f>3*C7-I7</f>
        <v>640</v>
      </c>
      <c r="Q7" s="37">
        <f>P7/(3*A7)</f>
        <v>0.21333333333333335</v>
      </c>
      <c r="R7" s="37">
        <f>(3*B7-B7-B7+I7-B7)/(3*B7)</f>
        <v>6.6666666666666666E-2</v>
      </c>
      <c r="S7" s="4">
        <f>4*C7-2*I7</f>
        <v>680</v>
      </c>
      <c r="T7" s="39">
        <f>S7/(4*A7)</f>
        <v>0.17</v>
      </c>
      <c r="U7" s="39">
        <f>2*I7/(4*B7)</f>
        <v>0.1</v>
      </c>
      <c r="V7" s="3">
        <f>5*C7-2*I7</f>
        <v>980</v>
      </c>
      <c r="W7" s="9">
        <f>V7/(5*A7)</f>
        <v>0.19600000000000001</v>
      </c>
      <c r="X7" s="9">
        <f>2*I7/(5*B7)</f>
        <v>0.08</v>
      </c>
      <c r="Y7" s="4">
        <f>6*C7-3*I7</f>
        <v>1020</v>
      </c>
      <c r="Z7" s="5">
        <f>Y7/(6*A7)</f>
        <v>0.17</v>
      </c>
      <c r="AA7" s="5">
        <f>3*I7/(6*B7)</f>
        <v>0.1</v>
      </c>
      <c r="AB7" s="28">
        <f>7*C7-3*I7</f>
        <v>1320</v>
      </c>
      <c r="AC7" s="37">
        <f>AB7/(7*A7)</f>
        <v>0.18857142857142858</v>
      </c>
      <c r="AD7" s="37">
        <f>3*I7/(7*B7)</f>
        <v>8.5714285714285715E-2</v>
      </c>
    </row>
    <row r="8" spans="1:30" ht="31.2" customHeight="1" x14ac:dyDescent="0.25">
      <c r="F8" s="58" t="s">
        <v>22</v>
      </c>
      <c r="G8" s="58"/>
      <c r="H8" s="58"/>
      <c r="I8" s="58"/>
      <c r="J8" s="46">
        <f>F7</f>
        <v>40</v>
      </c>
      <c r="K8" s="45"/>
      <c r="L8" s="45"/>
      <c r="M8" s="46">
        <f>2*F7</f>
        <v>80</v>
      </c>
      <c r="N8" s="45"/>
      <c r="O8" s="45"/>
      <c r="P8" s="46">
        <f>3*F7</f>
        <v>120</v>
      </c>
      <c r="Q8" s="45"/>
      <c r="R8" s="45"/>
      <c r="S8" s="46">
        <f>4*F7</f>
        <v>160</v>
      </c>
      <c r="T8" s="45"/>
      <c r="U8" s="45"/>
      <c r="V8" s="46">
        <f>5*F7</f>
        <v>200</v>
      </c>
      <c r="W8" s="45"/>
      <c r="X8" s="45"/>
      <c r="Y8" s="46">
        <f>6*F7</f>
        <v>240</v>
      </c>
      <c r="Z8" s="45"/>
      <c r="AA8" s="45"/>
      <c r="AB8" s="46">
        <f>7*F7</f>
        <v>280</v>
      </c>
      <c r="AC8" s="45"/>
      <c r="AD8" s="45"/>
    </row>
    <row r="9" spans="1:30" ht="28.8" customHeight="1" x14ac:dyDescent="0.25">
      <c r="F9" s="59" t="s">
        <v>23</v>
      </c>
      <c r="G9" s="59"/>
      <c r="H9" s="59"/>
      <c r="I9" s="59"/>
      <c r="J9" s="48">
        <f>J7-J8</f>
        <v>260</v>
      </c>
      <c r="M9" s="48">
        <f>M7-M8</f>
        <v>260</v>
      </c>
      <c r="P9" s="48">
        <f>P7-P8</f>
        <v>520</v>
      </c>
      <c r="S9" s="48">
        <f>S7-S8</f>
        <v>520</v>
      </c>
      <c r="V9" s="48">
        <f>V7-V8</f>
        <v>780</v>
      </c>
      <c r="Y9" s="48">
        <f>Y7-Y8</f>
        <v>780</v>
      </c>
      <c r="AB9" s="48">
        <f>AB7-AB8</f>
        <v>1040</v>
      </c>
    </row>
    <row r="10" spans="1:30" ht="30" customHeight="1" x14ac:dyDescent="0.25">
      <c r="F10" s="58" t="s">
        <v>24</v>
      </c>
      <c r="G10" s="58"/>
      <c r="H10" s="58"/>
      <c r="I10" s="58"/>
      <c r="J10" s="47">
        <f>J9/J8</f>
        <v>6.5</v>
      </c>
      <c r="M10" s="47">
        <f>M9/M8</f>
        <v>3.25</v>
      </c>
      <c r="P10" s="47">
        <f>P9/P8</f>
        <v>4.333333333333333</v>
      </c>
      <c r="S10" s="47">
        <f>S9/S8</f>
        <v>3.25</v>
      </c>
      <c r="V10" s="47">
        <f>V9/V8</f>
        <v>3.9</v>
      </c>
      <c r="Y10" s="47">
        <f>Y9/Y8</f>
        <v>3.25</v>
      </c>
      <c r="AB10" s="47">
        <f>AB9/AB8</f>
        <v>3.7142857142857144</v>
      </c>
    </row>
    <row r="16" spans="1:30" x14ac:dyDescent="0.25">
      <c r="A16" t="s">
        <v>20</v>
      </c>
    </row>
    <row r="17" spans="1:1" x14ac:dyDescent="0.25">
      <c r="A17" t="s">
        <v>25</v>
      </c>
    </row>
  </sheetData>
  <mergeCells count="18">
    <mergeCell ref="F8:I8"/>
    <mergeCell ref="F9:I9"/>
    <mergeCell ref="F10:I10"/>
    <mergeCell ref="V5:X5"/>
    <mergeCell ref="Y5:AA5"/>
    <mergeCell ref="A4:D4"/>
    <mergeCell ref="E4:G4"/>
    <mergeCell ref="H4:AD4"/>
    <mergeCell ref="E5:E6"/>
    <mergeCell ref="F5:F6"/>
    <mergeCell ref="G5:G6"/>
    <mergeCell ref="AB5:AD5"/>
    <mergeCell ref="H5:H6"/>
    <mergeCell ref="I5:I6"/>
    <mergeCell ref="J5:L5"/>
    <mergeCell ref="M5:O5"/>
    <mergeCell ref="P5:R5"/>
    <mergeCell ref="S5:U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K36"/>
  <sheetViews>
    <sheetView zoomScaleNormal="100" workbookViewId="0">
      <selection activeCell="J21" sqref="J21"/>
    </sheetView>
  </sheetViews>
  <sheetFormatPr defaultRowHeight="13.2" x14ac:dyDescent="0.25"/>
  <cols>
    <col min="1" max="1" width="2.77734375" style="11" customWidth="1"/>
    <col min="2" max="2" width="9.21875" customWidth="1"/>
    <col min="3" max="3" width="8.21875" customWidth="1"/>
    <col min="4" max="4" width="7.77734375" customWidth="1"/>
    <col min="5" max="5" width="7.21875" bestFit="1" customWidth="1"/>
    <col min="6" max="6" width="9.33203125" hidden="1" customWidth="1"/>
    <col min="7" max="7" width="8.21875" hidden="1" customWidth="1"/>
    <col min="8" max="8" width="8" hidden="1" customWidth="1"/>
    <col min="9" max="9" width="7.21875" hidden="1" customWidth="1"/>
    <col min="10" max="10" width="6" bestFit="1" customWidth="1"/>
    <col min="11" max="11" width="7.77734375" customWidth="1"/>
    <col min="12" max="12" width="7.21875" bestFit="1" customWidth="1"/>
    <col min="13" max="13" width="9.88671875" hidden="1" customWidth="1"/>
    <col min="14" max="14" width="5.5546875" customWidth="1"/>
    <col min="15" max="15" width="5.88671875" customWidth="1"/>
    <col min="16" max="16" width="8" bestFit="1" customWidth="1"/>
    <col min="17" max="17" width="7.21875" bestFit="1" customWidth="1"/>
    <col min="18" max="18" width="6.77734375" bestFit="1" customWidth="1"/>
    <col min="19" max="19" width="8" bestFit="1" customWidth="1"/>
    <col min="20" max="20" width="7.21875" bestFit="1" customWidth="1"/>
    <col min="21" max="21" width="6.77734375" bestFit="1" customWidth="1"/>
    <col min="22" max="22" width="8" bestFit="1" customWidth="1"/>
    <col min="23" max="23" width="7.21875" bestFit="1" customWidth="1"/>
    <col min="24" max="24" width="6.77734375" bestFit="1" customWidth="1"/>
    <col min="25" max="25" width="8" bestFit="1" customWidth="1"/>
    <col min="26" max="26" width="7.21875" bestFit="1" customWidth="1"/>
    <col min="27" max="27" width="6.77734375" bestFit="1" customWidth="1"/>
    <col min="28" max="28" width="8" hidden="1" customWidth="1"/>
    <col min="29" max="29" width="7.21875" hidden="1" customWidth="1"/>
    <col min="30" max="30" width="6.77734375" hidden="1" customWidth="1"/>
    <col min="31" max="31" width="8" hidden="1" customWidth="1"/>
    <col min="32" max="32" width="7.21875" hidden="1" customWidth="1"/>
    <col min="33" max="33" width="0.6640625" hidden="1" customWidth="1"/>
    <col min="34" max="34" width="8" bestFit="1" customWidth="1"/>
    <col min="35" max="35" width="7.21875" bestFit="1" customWidth="1"/>
    <col min="36" max="36" width="6.77734375" bestFit="1" customWidth="1"/>
    <col min="37" max="37" width="26.6640625" style="11" customWidth="1"/>
  </cols>
  <sheetData>
    <row r="1" spans="1:37" s="11" customFormat="1" x14ac:dyDescent="0.25"/>
    <row r="2" spans="1:37" s="11" customFormat="1" ht="16.8" customHeight="1" x14ac:dyDescent="0.3">
      <c r="B2" s="50" t="s">
        <v>26</v>
      </c>
    </row>
    <row r="3" spans="1:37" s="11" customFormat="1" x14ac:dyDescent="0.25"/>
    <row r="4" spans="1:37" ht="20.399999999999999" x14ac:dyDescent="0.25">
      <c r="B4" s="51" t="s">
        <v>18</v>
      </c>
      <c r="C4" s="51"/>
      <c r="D4" s="51"/>
      <c r="E4" s="51"/>
      <c r="J4" s="52" t="s">
        <v>9</v>
      </c>
      <c r="K4" s="52"/>
      <c r="L4" s="52"/>
      <c r="N4" s="53" t="s">
        <v>8</v>
      </c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</row>
    <row r="5" spans="1:37" s="16" customFormat="1" ht="11.4" customHeight="1" x14ac:dyDescent="0.2">
      <c r="A5" s="15"/>
      <c r="B5" s="66" t="s">
        <v>4</v>
      </c>
      <c r="C5" s="66" t="s">
        <v>5</v>
      </c>
      <c r="D5" s="66" t="s">
        <v>6</v>
      </c>
      <c r="E5" s="66" t="s">
        <v>0</v>
      </c>
      <c r="J5" s="54" t="s">
        <v>1</v>
      </c>
      <c r="K5" s="54" t="s">
        <v>21</v>
      </c>
      <c r="L5" s="54" t="s">
        <v>0</v>
      </c>
      <c r="N5" s="56" t="s">
        <v>3</v>
      </c>
      <c r="O5" s="56" t="s">
        <v>11</v>
      </c>
      <c r="P5" s="55" t="s">
        <v>12</v>
      </c>
      <c r="Q5" s="55"/>
      <c r="R5" s="55"/>
      <c r="S5" s="57" t="s">
        <v>13</v>
      </c>
      <c r="T5" s="57"/>
      <c r="U5" s="57"/>
      <c r="V5" s="55" t="s">
        <v>14</v>
      </c>
      <c r="W5" s="55"/>
      <c r="X5" s="55"/>
      <c r="Y5" s="57" t="s">
        <v>15</v>
      </c>
      <c r="Z5" s="57"/>
      <c r="AA5" s="57"/>
      <c r="AB5" s="55" t="s">
        <v>16</v>
      </c>
      <c r="AC5" s="55"/>
      <c r="AD5" s="55"/>
      <c r="AE5" s="57" t="s">
        <v>17</v>
      </c>
      <c r="AF5" s="57"/>
      <c r="AG5" s="57"/>
      <c r="AH5" s="55" t="s">
        <v>19</v>
      </c>
      <c r="AI5" s="55"/>
      <c r="AJ5" s="55"/>
      <c r="AK5" s="15"/>
    </row>
    <row r="6" spans="1:37" s="24" customFormat="1" ht="37.200000000000003" customHeight="1" x14ac:dyDescent="0.25">
      <c r="A6" s="17"/>
      <c r="B6" s="66"/>
      <c r="C6" s="66"/>
      <c r="D6" s="66"/>
      <c r="E6" s="66"/>
      <c r="F6" s="18" t="s">
        <v>4</v>
      </c>
      <c r="G6" s="19" t="s">
        <v>5</v>
      </c>
      <c r="H6" s="19" t="s">
        <v>6</v>
      </c>
      <c r="I6" s="20" t="s">
        <v>0</v>
      </c>
      <c r="J6" s="54"/>
      <c r="K6" s="54"/>
      <c r="L6" s="54"/>
      <c r="M6" s="21" t="s">
        <v>2</v>
      </c>
      <c r="N6" s="56"/>
      <c r="O6" s="56"/>
      <c r="P6" s="22" t="s">
        <v>7</v>
      </c>
      <c r="Q6" s="22" t="s">
        <v>0</v>
      </c>
      <c r="R6" s="22" t="s">
        <v>10</v>
      </c>
      <c r="S6" s="23" t="s">
        <v>7</v>
      </c>
      <c r="T6" s="23" t="s">
        <v>0</v>
      </c>
      <c r="U6" s="23" t="s">
        <v>10</v>
      </c>
      <c r="V6" s="22" t="s">
        <v>7</v>
      </c>
      <c r="W6" s="22" t="s">
        <v>0</v>
      </c>
      <c r="X6" s="22" t="s">
        <v>10</v>
      </c>
      <c r="Y6" s="23" t="s">
        <v>7</v>
      </c>
      <c r="Z6" s="23" t="s">
        <v>0</v>
      </c>
      <c r="AA6" s="23" t="s">
        <v>10</v>
      </c>
      <c r="AB6" s="22" t="s">
        <v>7</v>
      </c>
      <c r="AC6" s="22" t="s">
        <v>0</v>
      </c>
      <c r="AD6" s="22" t="s">
        <v>10</v>
      </c>
      <c r="AE6" s="23" t="s">
        <v>7</v>
      </c>
      <c r="AF6" s="23" t="s">
        <v>0</v>
      </c>
      <c r="AG6" s="23" t="s">
        <v>10</v>
      </c>
      <c r="AH6" s="22" t="s">
        <v>7</v>
      </c>
      <c r="AI6" s="22" t="s">
        <v>0</v>
      </c>
      <c r="AJ6" s="22" t="s">
        <v>10</v>
      </c>
      <c r="AK6" s="17"/>
    </row>
    <row r="7" spans="1:37" x14ac:dyDescent="0.25">
      <c r="B7" s="67">
        <v>1000</v>
      </c>
      <c r="C7" s="67">
        <v>1200</v>
      </c>
      <c r="D7" s="60">
        <f>C7-B7</f>
        <v>200</v>
      </c>
      <c r="E7" s="63">
        <f>D7/B7</f>
        <v>0.2</v>
      </c>
      <c r="F7" s="1">
        <v>1000</v>
      </c>
      <c r="G7" s="1">
        <v>1200</v>
      </c>
      <c r="H7" s="1">
        <f>G7-F7</f>
        <v>200</v>
      </c>
      <c r="I7" s="34">
        <f>H7/F7</f>
        <v>0.2</v>
      </c>
      <c r="J7" s="13">
        <v>0.05</v>
      </c>
      <c r="K7" s="29">
        <f>H7-(G7*J7)</f>
        <v>140</v>
      </c>
      <c r="L7" s="35">
        <f>K7/F7</f>
        <v>0.14000000000000001</v>
      </c>
      <c r="M7" s="12">
        <f>1-L7/I7</f>
        <v>0.29999999999999993</v>
      </c>
      <c r="N7" s="44">
        <f>J7</f>
        <v>0.05</v>
      </c>
      <c r="O7" s="32">
        <f>G7*N7</f>
        <v>60</v>
      </c>
      <c r="P7" s="3">
        <f>H7</f>
        <v>200</v>
      </c>
      <c r="Q7" s="37">
        <f>P7/F7</f>
        <v>0.2</v>
      </c>
      <c r="R7" s="8">
        <f>H7-P7</f>
        <v>0</v>
      </c>
      <c r="S7" s="25">
        <f>P7+H7-O7</f>
        <v>340</v>
      </c>
      <c r="T7" s="39">
        <f>S7/(2*F7)</f>
        <v>0.17</v>
      </c>
      <c r="U7" s="39">
        <f>O7/(2*G7)</f>
        <v>2.5000000000000001E-2</v>
      </c>
      <c r="V7" s="28">
        <f>3*H7-O7</f>
        <v>540</v>
      </c>
      <c r="W7" s="37">
        <f>V7/(3*F7)</f>
        <v>0.18</v>
      </c>
      <c r="X7" s="37">
        <f>(3*G7-G7-G7+O7-G7)/(3*G7)</f>
        <v>1.6666666666666666E-2</v>
      </c>
      <c r="Y7" s="4">
        <f>4*H7-2*O7</f>
        <v>680</v>
      </c>
      <c r="Z7" s="39">
        <f>Y7/(4*F7)</f>
        <v>0.17</v>
      </c>
      <c r="AA7" s="39">
        <f>2*O7/(4*G7)</f>
        <v>2.5000000000000001E-2</v>
      </c>
      <c r="AB7" s="3">
        <f>5*H7-2*O7</f>
        <v>880</v>
      </c>
      <c r="AC7" s="9">
        <f>AB7/(5*F7)</f>
        <v>0.17599999999999999</v>
      </c>
      <c r="AD7" s="9">
        <f>2*O7/(5*G7)</f>
        <v>0.02</v>
      </c>
      <c r="AE7" s="4">
        <f>6*H7-3*O7</f>
        <v>1020</v>
      </c>
      <c r="AF7" s="5">
        <f>AE7/(6*F7)</f>
        <v>0.17</v>
      </c>
      <c r="AG7" s="5">
        <f>3*O7/(6*G7)</f>
        <v>2.5000000000000001E-2</v>
      </c>
      <c r="AH7" s="28">
        <f>7*H7-3*O7</f>
        <v>1220</v>
      </c>
      <c r="AI7" s="37">
        <f>AH7/(7*F7)</f>
        <v>0.17428571428571429</v>
      </c>
      <c r="AJ7" s="37">
        <f>3*O7/(7*G7)</f>
        <v>2.1428571428571429E-2</v>
      </c>
    </row>
    <row r="8" spans="1:37" x14ac:dyDescent="0.25">
      <c r="B8" s="68"/>
      <c r="C8" s="68"/>
      <c r="D8" s="61"/>
      <c r="E8" s="64"/>
      <c r="F8" s="1">
        <v>1000</v>
      </c>
      <c r="G8" s="1">
        <v>1200</v>
      </c>
      <c r="H8" s="1">
        <f t="shared" ref="H8:H11" si="0">G8-F8</f>
        <v>200</v>
      </c>
      <c r="I8" s="34">
        <f t="shared" ref="I8:I11" si="1">H8/F8</f>
        <v>0.2</v>
      </c>
      <c r="J8" s="13">
        <v>7.0000000000000007E-2</v>
      </c>
      <c r="K8" s="29">
        <f t="shared" ref="K8:K11" si="2">H8-(G8*J8)</f>
        <v>115.99999999999999</v>
      </c>
      <c r="L8" s="35">
        <f t="shared" ref="L8:L11" si="3">K8/F8</f>
        <v>0.11599999999999999</v>
      </c>
      <c r="M8" s="12">
        <f t="shared" ref="M8:M11" si="4">1-L8/I8</f>
        <v>0.42000000000000004</v>
      </c>
      <c r="N8" s="44">
        <f t="shared" ref="N8:N11" si="5">J8</f>
        <v>7.0000000000000007E-2</v>
      </c>
      <c r="O8" s="32">
        <f t="shared" ref="O8:O11" si="6">G8*N8</f>
        <v>84.000000000000014</v>
      </c>
      <c r="P8" s="3">
        <f t="shared" ref="P8:P11" si="7">H8</f>
        <v>200</v>
      </c>
      <c r="Q8" s="37">
        <f t="shared" ref="Q8:Q29" si="8">P8/F8</f>
        <v>0.2</v>
      </c>
      <c r="R8" s="8">
        <f t="shared" ref="R8:R11" si="9">H8-P8</f>
        <v>0</v>
      </c>
      <c r="S8" s="26">
        <f t="shared" ref="S8:S11" si="10">P8+H8-O8</f>
        <v>316</v>
      </c>
      <c r="T8" s="39">
        <f t="shared" ref="T8:T29" si="11">S8/(2*F8)</f>
        <v>0.158</v>
      </c>
      <c r="U8" s="40">
        <f t="shared" ref="U8:U11" si="12">O8/(2*G8)</f>
        <v>3.5000000000000003E-2</v>
      </c>
      <c r="V8" s="28">
        <f t="shared" ref="V8:V11" si="13">3*H8-O8</f>
        <v>516</v>
      </c>
      <c r="W8" s="37">
        <f t="shared" ref="W8:W29" si="14">V8/(3*F8)</f>
        <v>0.17199999999999999</v>
      </c>
      <c r="X8" s="37">
        <f t="shared" ref="X8:X11" si="15">(3*G8-G8-G8+O8-G8)/(3*G8)</f>
        <v>2.3333333333333334E-2</v>
      </c>
      <c r="Y8" s="4">
        <f t="shared" ref="Y8:Y29" si="16">4*H8-2*O8</f>
        <v>632</v>
      </c>
      <c r="Z8" s="39">
        <f t="shared" ref="Z8:Z29" si="17">Y8/(4*F8)</f>
        <v>0.158</v>
      </c>
      <c r="AA8" s="40">
        <f t="shared" ref="AA8:AA11" si="18">2*O8/(4*G8)</f>
        <v>3.5000000000000003E-2</v>
      </c>
      <c r="AB8" s="3">
        <f t="shared" ref="AB8:AB11" si="19">5*H8-2*O8</f>
        <v>832</v>
      </c>
      <c r="AC8" s="9">
        <f t="shared" ref="AC8:AC29" si="20">AB8/(5*F8)</f>
        <v>0.16639999999999999</v>
      </c>
      <c r="AD8" s="9">
        <f t="shared" ref="AD8:AD11" si="21">2*O8/(5*G8)</f>
        <v>2.8000000000000004E-2</v>
      </c>
      <c r="AE8" s="6">
        <f t="shared" ref="AE8:AE11" si="22">6*H8-3*O8</f>
        <v>948</v>
      </c>
      <c r="AF8" s="5">
        <f t="shared" ref="AF8:AF29" si="23">AE8/(6*F8)</f>
        <v>0.158</v>
      </c>
      <c r="AG8" s="7">
        <f t="shared" ref="AG8:AG11" si="24">3*O8/(6*G8)</f>
        <v>3.500000000000001E-2</v>
      </c>
      <c r="AH8" s="28">
        <f t="shared" ref="AH8:AH29" si="25">7*H8-3*O8</f>
        <v>1148</v>
      </c>
      <c r="AI8" s="37">
        <f t="shared" ref="AI8:AI29" si="26">AH8/(7*F8)</f>
        <v>0.16400000000000001</v>
      </c>
      <c r="AJ8" s="37">
        <f t="shared" ref="AJ8:AJ29" si="27">3*O8/(7*G8)</f>
        <v>3.0000000000000006E-2</v>
      </c>
    </row>
    <row r="9" spans="1:37" x14ac:dyDescent="0.25">
      <c r="B9" s="68"/>
      <c r="C9" s="68"/>
      <c r="D9" s="61"/>
      <c r="E9" s="64"/>
      <c r="F9" s="1">
        <v>1000</v>
      </c>
      <c r="G9" s="1">
        <v>1200</v>
      </c>
      <c r="H9" s="1">
        <f t="shared" si="0"/>
        <v>200</v>
      </c>
      <c r="I9" s="34">
        <f t="shared" si="1"/>
        <v>0.2</v>
      </c>
      <c r="J9" s="13">
        <v>0.1</v>
      </c>
      <c r="K9" s="29">
        <f t="shared" si="2"/>
        <v>80</v>
      </c>
      <c r="L9" s="35">
        <f t="shared" si="3"/>
        <v>0.08</v>
      </c>
      <c r="M9" s="12">
        <f t="shared" si="4"/>
        <v>0.60000000000000009</v>
      </c>
      <c r="N9" s="44">
        <f t="shared" si="5"/>
        <v>0.1</v>
      </c>
      <c r="O9" s="32">
        <f t="shared" si="6"/>
        <v>120</v>
      </c>
      <c r="P9" s="3">
        <f t="shared" si="7"/>
        <v>200</v>
      </c>
      <c r="Q9" s="37">
        <f t="shared" si="8"/>
        <v>0.2</v>
      </c>
      <c r="R9" s="8">
        <f t="shared" si="9"/>
        <v>0</v>
      </c>
      <c r="S9" s="26">
        <f t="shared" si="10"/>
        <v>280</v>
      </c>
      <c r="T9" s="39">
        <f t="shared" si="11"/>
        <v>0.14000000000000001</v>
      </c>
      <c r="U9" s="40">
        <f t="shared" si="12"/>
        <v>0.05</v>
      </c>
      <c r="V9" s="28">
        <f t="shared" si="13"/>
        <v>480</v>
      </c>
      <c r="W9" s="37">
        <f t="shared" si="14"/>
        <v>0.16</v>
      </c>
      <c r="X9" s="37">
        <f t="shared" si="15"/>
        <v>3.3333333333333333E-2</v>
      </c>
      <c r="Y9" s="4">
        <f t="shared" si="16"/>
        <v>560</v>
      </c>
      <c r="Z9" s="39">
        <f t="shared" si="17"/>
        <v>0.14000000000000001</v>
      </c>
      <c r="AA9" s="40">
        <f t="shared" si="18"/>
        <v>0.05</v>
      </c>
      <c r="AB9" s="3">
        <f t="shared" si="19"/>
        <v>760</v>
      </c>
      <c r="AC9" s="9">
        <f t="shared" si="20"/>
        <v>0.152</v>
      </c>
      <c r="AD9" s="9">
        <f t="shared" si="21"/>
        <v>0.04</v>
      </c>
      <c r="AE9" s="6">
        <f t="shared" si="22"/>
        <v>840</v>
      </c>
      <c r="AF9" s="5">
        <f t="shared" si="23"/>
        <v>0.14000000000000001</v>
      </c>
      <c r="AG9" s="7">
        <f t="shared" si="24"/>
        <v>0.05</v>
      </c>
      <c r="AH9" s="28">
        <f t="shared" si="25"/>
        <v>1040</v>
      </c>
      <c r="AI9" s="37">
        <f t="shared" si="26"/>
        <v>0.14857142857142858</v>
      </c>
      <c r="AJ9" s="37">
        <f t="shared" si="27"/>
        <v>4.2857142857142858E-2</v>
      </c>
    </row>
    <row r="10" spans="1:37" x14ac:dyDescent="0.25">
      <c r="B10" s="68"/>
      <c r="C10" s="68"/>
      <c r="D10" s="61"/>
      <c r="E10" s="64"/>
      <c r="F10" s="1">
        <v>1000</v>
      </c>
      <c r="G10" s="1">
        <v>1200</v>
      </c>
      <c r="H10" s="1">
        <f t="shared" si="0"/>
        <v>200</v>
      </c>
      <c r="I10" s="34">
        <f t="shared" si="1"/>
        <v>0.2</v>
      </c>
      <c r="J10" s="13">
        <v>0.15</v>
      </c>
      <c r="K10" s="29">
        <f t="shared" si="2"/>
        <v>20</v>
      </c>
      <c r="L10" s="35">
        <f t="shared" si="3"/>
        <v>0.02</v>
      </c>
      <c r="M10" s="12">
        <f t="shared" si="4"/>
        <v>0.9</v>
      </c>
      <c r="N10" s="44">
        <f t="shared" si="5"/>
        <v>0.15</v>
      </c>
      <c r="O10" s="32">
        <f t="shared" si="6"/>
        <v>180</v>
      </c>
      <c r="P10" s="3">
        <f t="shared" si="7"/>
        <v>200</v>
      </c>
      <c r="Q10" s="37">
        <f t="shared" si="8"/>
        <v>0.2</v>
      </c>
      <c r="R10" s="8">
        <f t="shared" si="9"/>
        <v>0</v>
      </c>
      <c r="S10" s="26">
        <f t="shared" si="10"/>
        <v>220</v>
      </c>
      <c r="T10" s="39">
        <f t="shared" si="11"/>
        <v>0.11</v>
      </c>
      <c r="U10" s="40">
        <f t="shared" si="12"/>
        <v>7.4999999999999997E-2</v>
      </c>
      <c r="V10" s="28">
        <f t="shared" si="13"/>
        <v>420</v>
      </c>
      <c r="W10" s="37">
        <f t="shared" si="14"/>
        <v>0.14000000000000001</v>
      </c>
      <c r="X10" s="37">
        <f t="shared" si="15"/>
        <v>0.05</v>
      </c>
      <c r="Y10" s="4">
        <f t="shared" si="16"/>
        <v>440</v>
      </c>
      <c r="Z10" s="39">
        <f t="shared" si="17"/>
        <v>0.11</v>
      </c>
      <c r="AA10" s="40">
        <f t="shared" si="18"/>
        <v>7.4999999999999997E-2</v>
      </c>
      <c r="AB10" s="3">
        <f t="shared" si="19"/>
        <v>640</v>
      </c>
      <c r="AC10" s="9">
        <f t="shared" si="20"/>
        <v>0.128</v>
      </c>
      <c r="AD10" s="9">
        <f t="shared" si="21"/>
        <v>0.06</v>
      </c>
      <c r="AE10" s="6">
        <f t="shared" si="22"/>
        <v>660</v>
      </c>
      <c r="AF10" s="5">
        <f t="shared" si="23"/>
        <v>0.11</v>
      </c>
      <c r="AG10" s="7">
        <f t="shared" si="24"/>
        <v>7.4999999999999997E-2</v>
      </c>
      <c r="AH10" s="28">
        <f t="shared" si="25"/>
        <v>860</v>
      </c>
      <c r="AI10" s="37">
        <f t="shared" si="26"/>
        <v>0.12285714285714286</v>
      </c>
      <c r="AJ10" s="37">
        <f t="shared" si="27"/>
        <v>6.4285714285714279E-2</v>
      </c>
    </row>
    <row r="11" spans="1:37" x14ac:dyDescent="0.25">
      <c r="B11" s="69"/>
      <c r="C11" s="69"/>
      <c r="D11" s="62"/>
      <c r="E11" s="65"/>
      <c r="F11" s="1">
        <v>1000</v>
      </c>
      <c r="G11" s="1">
        <v>1200</v>
      </c>
      <c r="H11" s="1">
        <f t="shared" si="0"/>
        <v>200</v>
      </c>
      <c r="I11" s="34">
        <f t="shared" si="1"/>
        <v>0.2</v>
      </c>
      <c r="J11" s="13">
        <v>0.2</v>
      </c>
      <c r="K11" s="30">
        <f t="shared" si="2"/>
        <v>-40</v>
      </c>
      <c r="L11" s="36">
        <f t="shared" si="3"/>
        <v>-0.04</v>
      </c>
      <c r="M11" s="12">
        <f t="shared" si="4"/>
        <v>1.2</v>
      </c>
      <c r="N11" s="44">
        <f t="shared" si="5"/>
        <v>0.2</v>
      </c>
      <c r="O11" s="32">
        <f t="shared" si="6"/>
        <v>240</v>
      </c>
      <c r="P11" s="3">
        <f t="shared" si="7"/>
        <v>200</v>
      </c>
      <c r="Q11" s="37">
        <f t="shared" si="8"/>
        <v>0.2</v>
      </c>
      <c r="R11" s="8">
        <f t="shared" si="9"/>
        <v>0</v>
      </c>
      <c r="S11" s="26">
        <f t="shared" si="10"/>
        <v>160</v>
      </c>
      <c r="T11" s="39">
        <f t="shared" si="11"/>
        <v>0.08</v>
      </c>
      <c r="U11" s="40">
        <f t="shared" si="12"/>
        <v>0.1</v>
      </c>
      <c r="V11" s="28">
        <f t="shared" si="13"/>
        <v>360</v>
      </c>
      <c r="W11" s="37">
        <f t="shared" si="14"/>
        <v>0.12</v>
      </c>
      <c r="X11" s="37">
        <f t="shared" si="15"/>
        <v>6.6666666666666666E-2</v>
      </c>
      <c r="Y11" s="4">
        <f t="shared" si="16"/>
        <v>320</v>
      </c>
      <c r="Z11" s="39">
        <f t="shared" si="17"/>
        <v>0.08</v>
      </c>
      <c r="AA11" s="40">
        <f t="shared" si="18"/>
        <v>0.1</v>
      </c>
      <c r="AB11" s="3">
        <f t="shared" si="19"/>
        <v>520</v>
      </c>
      <c r="AC11" s="9">
        <f t="shared" si="20"/>
        <v>0.104</v>
      </c>
      <c r="AD11" s="9">
        <f t="shared" si="21"/>
        <v>0.08</v>
      </c>
      <c r="AE11" s="6">
        <f t="shared" si="22"/>
        <v>480</v>
      </c>
      <c r="AF11" s="5">
        <f t="shared" si="23"/>
        <v>0.08</v>
      </c>
      <c r="AG11" s="7">
        <f t="shared" si="24"/>
        <v>0.1</v>
      </c>
      <c r="AH11" s="28">
        <f t="shared" si="25"/>
        <v>680</v>
      </c>
      <c r="AI11" s="37">
        <f t="shared" si="26"/>
        <v>9.7142857142857142E-2</v>
      </c>
      <c r="AJ11" s="37">
        <f t="shared" si="27"/>
        <v>8.5714285714285715E-2</v>
      </c>
    </row>
    <row r="12" spans="1:37" s="11" customFormat="1" ht="8.4" customHeight="1" x14ac:dyDescent="0.25">
      <c r="B12" s="14"/>
      <c r="C12" s="14"/>
      <c r="D12" s="10"/>
      <c r="E12" s="33"/>
      <c r="F12" s="10"/>
      <c r="G12" s="10"/>
      <c r="H12" s="10"/>
      <c r="I12" s="33"/>
      <c r="J12" s="14"/>
      <c r="K12" s="31"/>
      <c r="L12" s="33"/>
      <c r="M12" s="10"/>
      <c r="N12" s="70"/>
      <c r="O12" s="31"/>
      <c r="P12" s="2"/>
      <c r="Q12" s="38"/>
      <c r="R12" s="2"/>
      <c r="S12" s="27"/>
      <c r="T12" s="38"/>
      <c r="U12" s="38"/>
      <c r="V12" s="27"/>
      <c r="W12" s="38"/>
      <c r="X12" s="38"/>
      <c r="Y12" s="2"/>
      <c r="Z12" s="38"/>
      <c r="AA12" s="38"/>
      <c r="AB12" s="2"/>
      <c r="AC12" s="2"/>
      <c r="AD12" s="2"/>
      <c r="AE12" s="2"/>
      <c r="AF12" s="2"/>
      <c r="AG12" s="2"/>
      <c r="AH12" s="27"/>
      <c r="AI12" s="38"/>
      <c r="AJ12" s="38"/>
    </row>
    <row r="13" spans="1:37" x14ac:dyDescent="0.25">
      <c r="B13" s="67">
        <v>1000</v>
      </c>
      <c r="C13" s="67">
        <v>1250</v>
      </c>
      <c r="D13" s="60">
        <f>C13-B13</f>
        <v>250</v>
      </c>
      <c r="E13" s="63">
        <f>D13/B13</f>
        <v>0.25</v>
      </c>
      <c r="F13" s="1">
        <v>1000</v>
      </c>
      <c r="G13" s="1">
        <v>1250</v>
      </c>
      <c r="H13" s="1">
        <f>G13-F13</f>
        <v>250</v>
      </c>
      <c r="I13" s="34">
        <f>H13/F13</f>
        <v>0.25</v>
      </c>
      <c r="J13" s="13">
        <v>0.05</v>
      </c>
      <c r="K13" s="29">
        <f>H13-(G13*J13)</f>
        <v>187.5</v>
      </c>
      <c r="L13" s="35">
        <f>K13/F13</f>
        <v>0.1875</v>
      </c>
      <c r="M13" s="12">
        <f>1-L13/I13</f>
        <v>0.25</v>
      </c>
      <c r="N13" s="44">
        <f>J13</f>
        <v>0.05</v>
      </c>
      <c r="O13" s="32">
        <f>G13*N13</f>
        <v>62.5</v>
      </c>
      <c r="P13" s="3">
        <f>H13</f>
        <v>250</v>
      </c>
      <c r="Q13" s="37">
        <f t="shared" si="8"/>
        <v>0.25</v>
      </c>
      <c r="R13" s="8">
        <f>H13-P13</f>
        <v>0</v>
      </c>
      <c r="S13" s="26">
        <f>P13+H13-O13</f>
        <v>437.5</v>
      </c>
      <c r="T13" s="39">
        <f t="shared" si="11"/>
        <v>0.21875</v>
      </c>
      <c r="U13" s="40">
        <f t="shared" ref="U13:U17" si="28">O13/(2*G13)</f>
        <v>2.5000000000000001E-2</v>
      </c>
      <c r="V13" s="28">
        <f>3*H13-O13</f>
        <v>687.5</v>
      </c>
      <c r="W13" s="37">
        <f t="shared" si="14"/>
        <v>0.22916666666666666</v>
      </c>
      <c r="X13" s="37">
        <f>(3*G13-G13-G13+O13-G13)/(3*G13)</f>
        <v>1.6666666666666666E-2</v>
      </c>
      <c r="Y13" s="4">
        <f t="shared" si="16"/>
        <v>875</v>
      </c>
      <c r="Z13" s="39">
        <f t="shared" si="17"/>
        <v>0.21875</v>
      </c>
      <c r="AA13" s="40">
        <f>2*O13/(4*G13)</f>
        <v>2.5000000000000001E-2</v>
      </c>
      <c r="AB13" s="3">
        <f>5*H13-2*O13</f>
        <v>1125</v>
      </c>
      <c r="AC13" s="9">
        <f t="shared" si="20"/>
        <v>0.22500000000000001</v>
      </c>
      <c r="AD13" s="9">
        <f>2*O13/(5*G13)</f>
        <v>0.02</v>
      </c>
      <c r="AE13" s="6">
        <f>6*H13-3*O13</f>
        <v>1312.5</v>
      </c>
      <c r="AF13" s="5">
        <f t="shared" si="23"/>
        <v>0.21875</v>
      </c>
      <c r="AG13" s="7">
        <f>3*O13/(6*G13)</f>
        <v>2.5000000000000001E-2</v>
      </c>
      <c r="AH13" s="28">
        <f t="shared" si="25"/>
        <v>1562.5</v>
      </c>
      <c r="AI13" s="37">
        <f t="shared" si="26"/>
        <v>0.22321428571428573</v>
      </c>
      <c r="AJ13" s="37">
        <f t="shared" si="27"/>
        <v>2.1428571428571429E-2</v>
      </c>
    </row>
    <row r="14" spans="1:37" x14ac:dyDescent="0.25">
      <c r="B14" s="68"/>
      <c r="C14" s="68"/>
      <c r="D14" s="61"/>
      <c r="E14" s="64"/>
      <c r="F14" s="1">
        <v>1000</v>
      </c>
      <c r="G14" s="1">
        <v>1250</v>
      </c>
      <c r="H14" s="1">
        <f t="shared" ref="H14:H17" si="29">G14-F14</f>
        <v>250</v>
      </c>
      <c r="I14" s="34">
        <f t="shared" ref="I14:I17" si="30">H14/F14</f>
        <v>0.25</v>
      </c>
      <c r="J14" s="13">
        <v>7.0000000000000007E-2</v>
      </c>
      <c r="K14" s="29">
        <f t="shared" ref="K14:K17" si="31">H14-(G14*J14)</f>
        <v>162.5</v>
      </c>
      <c r="L14" s="35">
        <f t="shared" ref="L14:L17" si="32">K14/F14</f>
        <v>0.16250000000000001</v>
      </c>
      <c r="M14" s="12">
        <f t="shared" ref="M14:M17" si="33">1-L14/I14</f>
        <v>0.35</v>
      </c>
      <c r="N14" s="44">
        <f t="shared" ref="N14:N17" si="34">J14</f>
        <v>7.0000000000000007E-2</v>
      </c>
      <c r="O14" s="32">
        <f t="shared" ref="O14:O17" si="35">G14*N14</f>
        <v>87.500000000000014</v>
      </c>
      <c r="P14" s="3">
        <f t="shared" ref="P14:P17" si="36">H14</f>
        <v>250</v>
      </c>
      <c r="Q14" s="37">
        <f t="shared" si="8"/>
        <v>0.25</v>
      </c>
      <c r="R14" s="8">
        <f t="shared" ref="R14:R17" si="37">H14-P14</f>
        <v>0</v>
      </c>
      <c r="S14" s="26">
        <f t="shared" ref="S14:S17" si="38">P14+H14-O14</f>
        <v>412.5</v>
      </c>
      <c r="T14" s="39">
        <f t="shared" si="11"/>
        <v>0.20624999999999999</v>
      </c>
      <c r="U14" s="40">
        <f t="shared" si="28"/>
        <v>3.5000000000000003E-2</v>
      </c>
      <c r="V14" s="28">
        <f t="shared" ref="V14:V17" si="39">3*H14-O14</f>
        <v>662.5</v>
      </c>
      <c r="W14" s="37">
        <f t="shared" si="14"/>
        <v>0.22083333333333333</v>
      </c>
      <c r="X14" s="37">
        <f t="shared" ref="X14:X17" si="40">(3*G14-G14-G14+O14-G14)/(3*G14)</f>
        <v>2.3333333333333334E-2</v>
      </c>
      <c r="Y14" s="4">
        <f t="shared" si="16"/>
        <v>825</v>
      </c>
      <c r="Z14" s="39">
        <f t="shared" si="17"/>
        <v>0.20624999999999999</v>
      </c>
      <c r="AA14" s="40">
        <f t="shared" ref="AA14:AA17" si="41">2*O14/(4*G14)</f>
        <v>3.5000000000000003E-2</v>
      </c>
      <c r="AB14" s="3">
        <f t="shared" ref="AB14:AB17" si="42">5*H14-2*O14</f>
        <v>1075</v>
      </c>
      <c r="AC14" s="9">
        <f t="shared" si="20"/>
        <v>0.215</v>
      </c>
      <c r="AD14" s="9">
        <f t="shared" ref="AD14:AD17" si="43">2*O14/(5*G14)</f>
        <v>2.8000000000000004E-2</v>
      </c>
      <c r="AE14" s="6">
        <f t="shared" ref="AE14:AE17" si="44">6*H14-3*O14</f>
        <v>1237.5</v>
      </c>
      <c r="AF14" s="5">
        <f t="shared" si="23"/>
        <v>0.20624999999999999</v>
      </c>
      <c r="AG14" s="7">
        <f t="shared" ref="AG14:AG17" si="45">3*O14/(6*G14)</f>
        <v>3.500000000000001E-2</v>
      </c>
      <c r="AH14" s="28">
        <f t="shared" si="25"/>
        <v>1487.5</v>
      </c>
      <c r="AI14" s="37">
        <f t="shared" si="26"/>
        <v>0.21249999999999999</v>
      </c>
      <c r="AJ14" s="37">
        <f t="shared" si="27"/>
        <v>3.0000000000000006E-2</v>
      </c>
    </row>
    <row r="15" spans="1:37" x14ac:dyDescent="0.25">
      <c r="B15" s="68"/>
      <c r="C15" s="68"/>
      <c r="D15" s="61"/>
      <c r="E15" s="64"/>
      <c r="F15" s="1">
        <v>1000</v>
      </c>
      <c r="G15" s="1">
        <v>1250</v>
      </c>
      <c r="H15" s="1">
        <f t="shared" si="29"/>
        <v>250</v>
      </c>
      <c r="I15" s="34">
        <f t="shared" si="30"/>
        <v>0.25</v>
      </c>
      <c r="J15" s="13">
        <v>0.1</v>
      </c>
      <c r="K15" s="29">
        <f t="shared" si="31"/>
        <v>125</v>
      </c>
      <c r="L15" s="35">
        <f t="shared" si="32"/>
        <v>0.125</v>
      </c>
      <c r="M15" s="12">
        <f t="shared" si="33"/>
        <v>0.5</v>
      </c>
      <c r="N15" s="44">
        <f t="shared" si="34"/>
        <v>0.1</v>
      </c>
      <c r="O15" s="32">
        <f t="shared" si="35"/>
        <v>125</v>
      </c>
      <c r="P15" s="3">
        <f t="shared" si="36"/>
        <v>250</v>
      </c>
      <c r="Q15" s="37">
        <f t="shared" si="8"/>
        <v>0.25</v>
      </c>
      <c r="R15" s="8">
        <f t="shared" si="37"/>
        <v>0</v>
      </c>
      <c r="S15" s="26">
        <f t="shared" si="38"/>
        <v>375</v>
      </c>
      <c r="T15" s="39">
        <f t="shared" si="11"/>
        <v>0.1875</v>
      </c>
      <c r="U15" s="40">
        <f t="shared" si="28"/>
        <v>0.05</v>
      </c>
      <c r="V15" s="28">
        <f t="shared" si="39"/>
        <v>625</v>
      </c>
      <c r="W15" s="37">
        <f t="shared" si="14"/>
        <v>0.20833333333333334</v>
      </c>
      <c r="X15" s="37">
        <f t="shared" si="40"/>
        <v>3.3333333333333333E-2</v>
      </c>
      <c r="Y15" s="4">
        <f t="shared" si="16"/>
        <v>750</v>
      </c>
      <c r="Z15" s="39">
        <f t="shared" si="17"/>
        <v>0.1875</v>
      </c>
      <c r="AA15" s="40">
        <f t="shared" si="41"/>
        <v>0.05</v>
      </c>
      <c r="AB15" s="3">
        <f t="shared" si="42"/>
        <v>1000</v>
      </c>
      <c r="AC15" s="9">
        <f t="shared" si="20"/>
        <v>0.2</v>
      </c>
      <c r="AD15" s="9">
        <f t="shared" si="43"/>
        <v>0.04</v>
      </c>
      <c r="AE15" s="6">
        <f t="shared" si="44"/>
        <v>1125</v>
      </c>
      <c r="AF15" s="5">
        <f t="shared" si="23"/>
        <v>0.1875</v>
      </c>
      <c r="AG15" s="7">
        <f t="shared" si="45"/>
        <v>0.05</v>
      </c>
      <c r="AH15" s="28">
        <f t="shared" si="25"/>
        <v>1375</v>
      </c>
      <c r="AI15" s="37">
        <f t="shared" si="26"/>
        <v>0.19642857142857142</v>
      </c>
      <c r="AJ15" s="37">
        <f t="shared" si="27"/>
        <v>4.2857142857142858E-2</v>
      </c>
    </row>
    <row r="16" spans="1:37" x14ac:dyDescent="0.25">
      <c r="B16" s="68"/>
      <c r="C16" s="68"/>
      <c r="D16" s="61"/>
      <c r="E16" s="64"/>
      <c r="F16" s="1">
        <v>1000</v>
      </c>
      <c r="G16" s="1">
        <v>1250</v>
      </c>
      <c r="H16" s="1">
        <f t="shared" si="29"/>
        <v>250</v>
      </c>
      <c r="I16" s="34">
        <f t="shared" si="30"/>
        <v>0.25</v>
      </c>
      <c r="J16" s="13">
        <v>0.15</v>
      </c>
      <c r="K16" s="29">
        <f t="shared" si="31"/>
        <v>62.5</v>
      </c>
      <c r="L16" s="35">
        <f t="shared" si="32"/>
        <v>6.25E-2</v>
      </c>
      <c r="M16" s="12">
        <f t="shared" si="33"/>
        <v>0.75</v>
      </c>
      <c r="N16" s="44">
        <f t="shared" si="34"/>
        <v>0.15</v>
      </c>
      <c r="O16" s="32">
        <f t="shared" si="35"/>
        <v>187.5</v>
      </c>
      <c r="P16" s="3">
        <f t="shared" si="36"/>
        <v>250</v>
      </c>
      <c r="Q16" s="37">
        <f t="shared" si="8"/>
        <v>0.25</v>
      </c>
      <c r="R16" s="8">
        <f t="shared" si="37"/>
        <v>0</v>
      </c>
      <c r="S16" s="26">
        <f t="shared" si="38"/>
        <v>312.5</v>
      </c>
      <c r="T16" s="39">
        <f t="shared" si="11"/>
        <v>0.15625</v>
      </c>
      <c r="U16" s="40">
        <f t="shared" si="28"/>
        <v>7.4999999999999997E-2</v>
      </c>
      <c r="V16" s="28">
        <f t="shared" si="39"/>
        <v>562.5</v>
      </c>
      <c r="W16" s="37">
        <f t="shared" si="14"/>
        <v>0.1875</v>
      </c>
      <c r="X16" s="37">
        <f t="shared" si="40"/>
        <v>0.05</v>
      </c>
      <c r="Y16" s="4">
        <f t="shared" si="16"/>
        <v>625</v>
      </c>
      <c r="Z16" s="39">
        <f t="shared" si="17"/>
        <v>0.15625</v>
      </c>
      <c r="AA16" s="40">
        <f t="shared" si="41"/>
        <v>7.4999999999999997E-2</v>
      </c>
      <c r="AB16" s="3">
        <f t="shared" si="42"/>
        <v>875</v>
      </c>
      <c r="AC16" s="9">
        <f t="shared" si="20"/>
        <v>0.17499999999999999</v>
      </c>
      <c r="AD16" s="9">
        <f t="shared" si="43"/>
        <v>0.06</v>
      </c>
      <c r="AE16" s="6">
        <f t="shared" si="44"/>
        <v>937.5</v>
      </c>
      <c r="AF16" s="5">
        <f t="shared" si="23"/>
        <v>0.15625</v>
      </c>
      <c r="AG16" s="7">
        <f t="shared" si="45"/>
        <v>7.4999999999999997E-2</v>
      </c>
      <c r="AH16" s="28">
        <f t="shared" si="25"/>
        <v>1187.5</v>
      </c>
      <c r="AI16" s="37">
        <f t="shared" si="26"/>
        <v>0.16964285714285715</v>
      </c>
      <c r="AJ16" s="37">
        <f t="shared" si="27"/>
        <v>6.4285714285714279E-2</v>
      </c>
    </row>
    <row r="17" spans="2:37" x14ac:dyDescent="0.25">
      <c r="B17" s="69"/>
      <c r="C17" s="69"/>
      <c r="D17" s="62"/>
      <c r="E17" s="65"/>
      <c r="F17" s="1">
        <v>1000</v>
      </c>
      <c r="G17" s="1">
        <v>1250</v>
      </c>
      <c r="H17" s="1">
        <f t="shared" si="29"/>
        <v>250</v>
      </c>
      <c r="I17" s="34">
        <f t="shared" si="30"/>
        <v>0.25</v>
      </c>
      <c r="J17" s="13">
        <v>0.2</v>
      </c>
      <c r="K17" s="30">
        <f t="shared" si="31"/>
        <v>0</v>
      </c>
      <c r="L17" s="36">
        <f t="shared" si="32"/>
        <v>0</v>
      </c>
      <c r="M17" s="12">
        <f t="shared" si="33"/>
        <v>1</v>
      </c>
      <c r="N17" s="44">
        <f t="shared" si="34"/>
        <v>0.2</v>
      </c>
      <c r="O17" s="32">
        <f t="shared" si="35"/>
        <v>250</v>
      </c>
      <c r="P17" s="3">
        <f t="shared" si="36"/>
        <v>250</v>
      </c>
      <c r="Q17" s="37">
        <f t="shared" si="8"/>
        <v>0.25</v>
      </c>
      <c r="R17" s="8">
        <f t="shared" si="37"/>
        <v>0</v>
      </c>
      <c r="S17" s="26">
        <f t="shared" si="38"/>
        <v>250</v>
      </c>
      <c r="T17" s="39">
        <f t="shared" si="11"/>
        <v>0.125</v>
      </c>
      <c r="U17" s="40">
        <f t="shared" si="28"/>
        <v>0.1</v>
      </c>
      <c r="V17" s="28">
        <f t="shared" si="39"/>
        <v>500</v>
      </c>
      <c r="W17" s="37">
        <f t="shared" si="14"/>
        <v>0.16666666666666666</v>
      </c>
      <c r="X17" s="37">
        <f t="shared" si="40"/>
        <v>6.6666666666666666E-2</v>
      </c>
      <c r="Y17" s="4">
        <f t="shared" si="16"/>
        <v>500</v>
      </c>
      <c r="Z17" s="39">
        <f t="shared" si="17"/>
        <v>0.125</v>
      </c>
      <c r="AA17" s="40">
        <f t="shared" si="41"/>
        <v>0.1</v>
      </c>
      <c r="AB17" s="3">
        <f t="shared" si="42"/>
        <v>750</v>
      </c>
      <c r="AC17" s="9">
        <f t="shared" si="20"/>
        <v>0.15</v>
      </c>
      <c r="AD17" s="9">
        <f t="shared" si="43"/>
        <v>0.08</v>
      </c>
      <c r="AE17" s="6">
        <f t="shared" si="44"/>
        <v>750</v>
      </c>
      <c r="AF17" s="5">
        <f t="shared" si="23"/>
        <v>0.125</v>
      </c>
      <c r="AG17" s="7">
        <f t="shared" si="45"/>
        <v>0.1</v>
      </c>
      <c r="AH17" s="28">
        <f t="shared" si="25"/>
        <v>1000</v>
      </c>
      <c r="AI17" s="37">
        <f t="shared" si="26"/>
        <v>0.14285714285714285</v>
      </c>
      <c r="AJ17" s="37">
        <f t="shared" si="27"/>
        <v>8.5714285714285715E-2</v>
      </c>
    </row>
    <row r="18" spans="2:37" s="11" customFormat="1" ht="9.6" customHeight="1" x14ac:dyDescent="0.25">
      <c r="B18" s="14"/>
      <c r="C18" s="14"/>
      <c r="D18" s="10"/>
      <c r="E18" s="33"/>
      <c r="F18" s="10"/>
      <c r="G18" s="10"/>
      <c r="H18" s="10"/>
      <c r="I18" s="33"/>
      <c r="J18" s="14"/>
      <c r="K18" s="31"/>
      <c r="L18" s="33"/>
      <c r="M18" s="10"/>
      <c r="N18" s="70"/>
      <c r="O18" s="31"/>
      <c r="P18" s="2"/>
      <c r="Q18" s="38"/>
      <c r="R18" s="2"/>
      <c r="S18" s="27"/>
      <c r="T18" s="38"/>
      <c r="U18" s="38"/>
      <c r="V18" s="27"/>
      <c r="W18" s="38"/>
      <c r="X18" s="38"/>
      <c r="Y18" s="2"/>
      <c r="Z18" s="38"/>
      <c r="AA18" s="38"/>
      <c r="AB18" s="2"/>
      <c r="AC18" s="2"/>
      <c r="AD18" s="2"/>
      <c r="AE18" s="2"/>
      <c r="AF18" s="2"/>
      <c r="AG18" s="2"/>
      <c r="AH18" s="27"/>
      <c r="AI18" s="38"/>
      <c r="AJ18" s="38"/>
    </row>
    <row r="19" spans="2:37" x14ac:dyDescent="0.25">
      <c r="B19" s="67">
        <v>1000</v>
      </c>
      <c r="C19" s="67">
        <v>1300</v>
      </c>
      <c r="D19" s="60">
        <f>C19-B19</f>
        <v>300</v>
      </c>
      <c r="E19" s="63">
        <f>D19/B19</f>
        <v>0.3</v>
      </c>
      <c r="F19" s="1">
        <v>1000</v>
      </c>
      <c r="G19" s="1">
        <v>1300</v>
      </c>
      <c r="H19" s="1">
        <f>G19-F19</f>
        <v>300</v>
      </c>
      <c r="I19" s="34">
        <f>H19/F19</f>
        <v>0.3</v>
      </c>
      <c r="J19" s="13">
        <v>0.05</v>
      </c>
      <c r="K19" s="29">
        <f>H19-(G19*J19)</f>
        <v>235</v>
      </c>
      <c r="L19" s="35">
        <f>K19/F19</f>
        <v>0.23499999999999999</v>
      </c>
      <c r="M19" s="12">
        <f>1-L19/I19</f>
        <v>0.21666666666666667</v>
      </c>
      <c r="N19" s="44">
        <f>J19</f>
        <v>0.05</v>
      </c>
      <c r="O19" s="32">
        <f>G19*N19</f>
        <v>65</v>
      </c>
      <c r="P19" s="3">
        <f>H19</f>
        <v>300</v>
      </c>
      <c r="Q19" s="37">
        <f t="shared" si="8"/>
        <v>0.3</v>
      </c>
      <c r="R19" s="8">
        <f>H19-P19</f>
        <v>0</v>
      </c>
      <c r="S19" s="26">
        <f>P19+H19-O19</f>
        <v>535</v>
      </c>
      <c r="T19" s="39">
        <f t="shared" si="11"/>
        <v>0.26750000000000002</v>
      </c>
      <c r="U19" s="40">
        <f t="shared" ref="U19:U23" si="46">O19/(2*G19)</f>
        <v>2.5000000000000001E-2</v>
      </c>
      <c r="V19" s="28">
        <f>3*H19-O19</f>
        <v>835</v>
      </c>
      <c r="W19" s="37">
        <f t="shared" si="14"/>
        <v>0.27833333333333332</v>
      </c>
      <c r="X19" s="37">
        <f>(3*G19-G19-G19+O19-G19)/(3*G19)</f>
        <v>1.6666666666666666E-2</v>
      </c>
      <c r="Y19" s="4">
        <f t="shared" si="16"/>
        <v>1070</v>
      </c>
      <c r="Z19" s="39">
        <f t="shared" si="17"/>
        <v>0.26750000000000002</v>
      </c>
      <c r="AA19" s="40">
        <f>2*O19/(4*G19)</f>
        <v>2.5000000000000001E-2</v>
      </c>
      <c r="AB19" s="3">
        <f>5*H19-2*O19</f>
        <v>1370</v>
      </c>
      <c r="AC19" s="9">
        <f t="shared" si="20"/>
        <v>0.27400000000000002</v>
      </c>
      <c r="AD19" s="9">
        <f>2*O19/(5*G19)</f>
        <v>0.02</v>
      </c>
      <c r="AE19" s="6">
        <f>6*H19-3*O19</f>
        <v>1605</v>
      </c>
      <c r="AF19" s="5">
        <f t="shared" si="23"/>
        <v>0.26750000000000002</v>
      </c>
      <c r="AG19" s="7">
        <f>3*O19/(6*G19)</f>
        <v>2.5000000000000001E-2</v>
      </c>
      <c r="AH19" s="28">
        <f t="shared" si="25"/>
        <v>1905</v>
      </c>
      <c r="AI19" s="37">
        <f t="shared" si="26"/>
        <v>0.27214285714285713</v>
      </c>
      <c r="AJ19" s="37">
        <f t="shared" si="27"/>
        <v>2.1428571428571429E-2</v>
      </c>
      <c r="AK19" s="41"/>
    </row>
    <row r="20" spans="2:37" x14ac:dyDescent="0.25">
      <c r="B20" s="68"/>
      <c r="C20" s="68"/>
      <c r="D20" s="61"/>
      <c r="E20" s="64"/>
      <c r="F20" s="1">
        <v>1000</v>
      </c>
      <c r="G20" s="1">
        <v>1300</v>
      </c>
      <c r="H20" s="1">
        <f t="shared" ref="H20:H23" si="47">G20-F20</f>
        <v>300</v>
      </c>
      <c r="I20" s="34">
        <f t="shared" ref="I20:I23" si="48">H20/F20</f>
        <v>0.3</v>
      </c>
      <c r="J20" s="13">
        <v>7.0000000000000007E-2</v>
      </c>
      <c r="K20" s="29">
        <f t="shared" ref="K20:K23" si="49">H20-(G20*J20)</f>
        <v>209</v>
      </c>
      <c r="L20" s="35">
        <f t="shared" ref="L20:L23" si="50">K20/F20</f>
        <v>0.20899999999999999</v>
      </c>
      <c r="M20" s="12">
        <f t="shared" ref="M20:M23" si="51">1-L20/I20</f>
        <v>0.30333333333333334</v>
      </c>
      <c r="N20" s="44">
        <f t="shared" ref="N20:N23" si="52">J20</f>
        <v>7.0000000000000007E-2</v>
      </c>
      <c r="O20" s="32">
        <f t="shared" ref="O20:O23" si="53">G20*N20</f>
        <v>91.000000000000014</v>
      </c>
      <c r="P20" s="3">
        <f t="shared" ref="P20:P23" si="54">H20</f>
        <v>300</v>
      </c>
      <c r="Q20" s="37">
        <f t="shared" si="8"/>
        <v>0.3</v>
      </c>
      <c r="R20" s="8">
        <f t="shared" ref="R20:R23" si="55">H20-P20</f>
        <v>0</v>
      </c>
      <c r="S20" s="26">
        <f t="shared" ref="S20:S23" si="56">P20+H20-O20</f>
        <v>509</v>
      </c>
      <c r="T20" s="39">
        <f t="shared" si="11"/>
        <v>0.2545</v>
      </c>
      <c r="U20" s="40">
        <f t="shared" si="46"/>
        <v>3.5000000000000003E-2</v>
      </c>
      <c r="V20" s="28">
        <f t="shared" ref="V20:V23" si="57">3*H20-O20</f>
        <v>809</v>
      </c>
      <c r="W20" s="37">
        <f t="shared" si="14"/>
        <v>0.26966666666666667</v>
      </c>
      <c r="X20" s="37">
        <f t="shared" ref="X20:X23" si="58">(3*G20-G20-G20+O20-G20)/(3*G20)</f>
        <v>2.3333333333333334E-2</v>
      </c>
      <c r="Y20" s="4">
        <f t="shared" si="16"/>
        <v>1018</v>
      </c>
      <c r="Z20" s="39">
        <f t="shared" si="17"/>
        <v>0.2545</v>
      </c>
      <c r="AA20" s="40">
        <f t="shared" ref="AA20:AA23" si="59">2*O20/(4*G20)</f>
        <v>3.5000000000000003E-2</v>
      </c>
      <c r="AB20" s="3">
        <f t="shared" ref="AB20:AB23" si="60">5*H20-2*O20</f>
        <v>1318</v>
      </c>
      <c r="AC20" s="9">
        <f t="shared" si="20"/>
        <v>0.2636</v>
      </c>
      <c r="AD20" s="9">
        <f t="shared" ref="AD20:AD23" si="61">2*O20/(5*G20)</f>
        <v>2.8000000000000004E-2</v>
      </c>
      <c r="AE20" s="6">
        <f t="shared" ref="AE20:AE23" si="62">6*H20-3*O20</f>
        <v>1527</v>
      </c>
      <c r="AF20" s="5">
        <f t="shared" si="23"/>
        <v>0.2545</v>
      </c>
      <c r="AG20" s="7">
        <f t="shared" ref="AG20:AG23" si="63">3*O20/(6*G20)</f>
        <v>3.500000000000001E-2</v>
      </c>
      <c r="AH20" s="28">
        <f t="shared" si="25"/>
        <v>1827</v>
      </c>
      <c r="AI20" s="37">
        <f t="shared" si="26"/>
        <v>0.26100000000000001</v>
      </c>
      <c r="AJ20" s="37">
        <f t="shared" si="27"/>
        <v>3.0000000000000006E-2</v>
      </c>
      <c r="AK20" s="41"/>
    </row>
    <row r="21" spans="2:37" x14ac:dyDescent="0.25">
      <c r="B21" s="68"/>
      <c r="C21" s="68"/>
      <c r="D21" s="61"/>
      <c r="E21" s="64"/>
      <c r="F21" s="1">
        <v>1000</v>
      </c>
      <c r="G21" s="1">
        <v>1300</v>
      </c>
      <c r="H21" s="1">
        <f t="shared" si="47"/>
        <v>300</v>
      </c>
      <c r="I21" s="34">
        <f t="shared" si="48"/>
        <v>0.3</v>
      </c>
      <c r="J21" s="13">
        <v>0.1</v>
      </c>
      <c r="K21" s="29">
        <f t="shared" si="49"/>
        <v>170</v>
      </c>
      <c r="L21" s="35">
        <f t="shared" si="50"/>
        <v>0.17</v>
      </c>
      <c r="M21" s="12">
        <f t="shared" si="51"/>
        <v>0.43333333333333324</v>
      </c>
      <c r="N21" s="44">
        <f t="shared" si="52"/>
        <v>0.1</v>
      </c>
      <c r="O21" s="32">
        <f t="shared" si="53"/>
        <v>130</v>
      </c>
      <c r="P21" s="3">
        <f t="shared" si="54"/>
        <v>300</v>
      </c>
      <c r="Q21" s="37">
        <f t="shared" si="8"/>
        <v>0.3</v>
      </c>
      <c r="R21" s="8">
        <f t="shared" si="55"/>
        <v>0</v>
      </c>
      <c r="S21" s="26">
        <f t="shared" si="56"/>
        <v>470</v>
      </c>
      <c r="T21" s="39">
        <f t="shared" si="11"/>
        <v>0.23499999999999999</v>
      </c>
      <c r="U21" s="40">
        <f t="shared" si="46"/>
        <v>0.05</v>
      </c>
      <c r="V21" s="28">
        <f t="shared" si="57"/>
        <v>770</v>
      </c>
      <c r="W21" s="37">
        <f t="shared" si="14"/>
        <v>0.25666666666666665</v>
      </c>
      <c r="X21" s="37">
        <f t="shared" si="58"/>
        <v>3.3333333333333333E-2</v>
      </c>
      <c r="Y21" s="4">
        <f t="shared" si="16"/>
        <v>940</v>
      </c>
      <c r="Z21" s="39">
        <f t="shared" si="17"/>
        <v>0.23499999999999999</v>
      </c>
      <c r="AA21" s="40">
        <f t="shared" si="59"/>
        <v>0.05</v>
      </c>
      <c r="AB21" s="3">
        <f t="shared" si="60"/>
        <v>1240</v>
      </c>
      <c r="AC21" s="9">
        <f t="shared" si="20"/>
        <v>0.248</v>
      </c>
      <c r="AD21" s="9">
        <f t="shared" si="61"/>
        <v>0.04</v>
      </c>
      <c r="AE21" s="6">
        <f t="shared" si="62"/>
        <v>1410</v>
      </c>
      <c r="AF21" s="5">
        <f t="shared" si="23"/>
        <v>0.23499999999999999</v>
      </c>
      <c r="AG21" s="7">
        <f t="shared" si="63"/>
        <v>0.05</v>
      </c>
      <c r="AH21" s="28">
        <f t="shared" si="25"/>
        <v>1710</v>
      </c>
      <c r="AI21" s="37">
        <f t="shared" si="26"/>
        <v>0.24428571428571427</v>
      </c>
      <c r="AJ21" s="37">
        <f t="shared" si="27"/>
        <v>4.2857142857142858E-2</v>
      </c>
      <c r="AK21" s="41"/>
    </row>
    <row r="22" spans="2:37" x14ac:dyDescent="0.25">
      <c r="B22" s="68"/>
      <c r="C22" s="68"/>
      <c r="D22" s="61"/>
      <c r="E22" s="64"/>
      <c r="F22" s="1">
        <v>1000</v>
      </c>
      <c r="G22" s="1">
        <v>1300</v>
      </c>
      <c r="H22" s="1">
        <f t="shared" si="47"/>
        <v>300</v>
      </c>
      <c r="I22" s="34">
        <f t="shared" si="48"/>
        <v>0.3</v>
      </c>
      <c r="J22" s="13">
        <v>0.15</v>
      </c>
      <c r="K22" s="29">
        <f t="shared" si="49"/>
        <v>105</v>
      </c>
      <c r="L22" s="35">
        <f t="shared" si="50"/>
        <v>0.105</v>
      </c>
      <c r="M22" s="12">
        <f t="shared" si="51"/>
        <v>0.65</v>
      </c>
      <c r="N22" s="44">
        <f t="shared" si="52"/>
        <v>0.15</v>
      </c>
      <c r="O22" s="32">
        <f t="shared" si="53"/>
        <v>195</v>
      </c>
      <c r="P22" s="3">
        <f t="shared" si="54"/>
        <v>300</v>
      </c>
      <c r="Q22" s="37">
        <f t="shared" si="8"/>
        <v>0.3</v>
      </c>
      <c r="R22" s="8">
        <f t="shared" si="55"/>
        <v>0</v>
      </c>
      <c r="S22" s="26">
        <f t="shared" si="56"/>
        <v>405</v>
      </c>
      <c r="T22" s="39">
        <f t="shared" si="11"/>
        <v>0.20250000000000001</v>
      </c>
      <c r="U22" s="40">
        <f t="shared" si="46"/>
        <v>7.4999999999999997E-2</v>
      </c>
      <c r="V22" s="28">
        <f t="shared" si="57"/>
        <v>705</v>
      </c>
      <c r="W22" s="37">
        <f t="shared" si="14"/>
        <v>0.23499999999999999</v>
      </c>
      <c r="X22" s="37">
        <f t="shared" si="58"/>
        <v>0.05</v>
      </c>
      <c r="Y22" s="4">
        <f t="shared" si="16"/>
        <v>810</v>
      </c>
      <c r="Z22" s="39">
        <f t="shared" si="17"/>
        <v>0.20250000000000001</v>
      </c>
      <c r="AA22" s="40">
        <f t="shared" si="59"/>
        <v>7.4999999999999997E-2</v>
      </c>
      <c r="AB22" s="3">
        <f t="shared" si="60"/>
        <v>1110</v>
      </c>
      <c r="AC22" s="9">
        <f t="shared" si="20"/>
        <v>0.222</v>
      </c>
      <c r="AD22" s="9">
        <f t="shared" si="61"/>
        <v>0.06</v>
      </c>
      <c r="AE22" s="6">
        <f t="shared" si="62"/>
        <v>1215</v>
      </c>
      <c r="AF22" s="5">
        <f t="shared" si="23"/>
        <v>0.20250000000000001</v>
      </c>
      <c r="AG22" s="7">
        <f t="shared" si="63"/>
        <v>7.4999999999999997E-2</v>
      </c>
      <c r="AH22" s="28">
        <f t="shared" si="25"/>
        <v>1515</v>
      </c>
      <c r="AI22" s="37">
        <f t="shared" si="26"/>
        <v>0.21642857142857144</v>
      </c>
      <c r="AJ22" s="37">
        <f t="shared" si="27"/>
        <v>6.4285714285714279E-2</v>
      </c>
      <c r="AK22" s="41"/>
    </row>
    <row r="23" spans="2:37" x14ac:dyDescent="0.25">
      <c r="B23" s="69"/>
      <c r="C23" s="69"/>
      <c r="D23" s="62"/>
      <c r="E23" s="65"/>
      <c r="F23" s="1">
        <v>1000</v>
      </c>
      <c r="G23" s="1">
        <v>1300</v>
      </c>
      <c r="H23" s="1">
        <f t="shared" si="47"/>
        <v>300</v>
      </c>
      <c r="I23" s="34">
        <f t="shared" si="48"/>
        <v>0.3</v>
      </c>
      <c r="J23" s="13">
        <v>0.2</v>
      </c>
      <c r="K23" s="29">
        <f t="shared" si="49"/>
        <v>40</v>
      </c>
      <c r="L23" s="35">
        <f t="shared" si="50"/>
        <v>0.04</v>
      </c>
      <c r="M23" s="12">
        <f t="shared" si="51"/>
        <v>0.8666666666666667</v>
      </c>
      <c r="N23" s="44">
        <f t="shared" si="52"/>
        <v>0.2</v>
      </c>
      <c r="O23" s="32">
        <f t="shared" si="53"/>
        <v>260</v>
      </c>
      <c r="P23" s="3">
        <f t="shared" si="54"/>
        <v>300</v>
      </c>
      <c r="Q23" s="37">
        <f t="shared" si="8"/>
        <v>0.3</v>
      </c>
      <c r="R23" s="8">
        <f t="shared" si="55"/>
        <v>0</v>
      </c>
      <c r="S23" s="26">
        <f t="shared" si="56"/>
        <v>340</v>
      </c>
      <c r="T23" s="39">
        <f t="shared" si="11"/>
        <v>0.17</v>
      </c>
      <c r="U23" s="40">
        <f t="shared" si="46"/>
        <v>0.1</v>
      </c>
      <c r="V23" s="28">
        <f t="shared" si="57"/>
        <v>640</v>
      </c>
      <c r="W23" s="37">
        <f t="shared" si="14"/>
        <v>0.21333333333333335</v>
      </c>
      <c r="X23" s="37">
        <f t="shared" si="58"/>
        <v>6.6666666666666666E-2</v>
      </c>
      <c r="Y23" s="4">
        <f t="shared" si="16"/>
        <v>680</v>
      </c>
      <c r="Z23" s="39">
        <f t="shared" si="17"/>
        <v>0.17</v>
      </c>
      <c r="AA23" s="40">
        <f t="shared" si="59"/>
        <v>0.1</v>
      </c>
      <c r="AB23" s="3">
        <f t="shared" si="60"/>
        <v>980</v>
      </c>
      <c r="AC23" s="9">
        <f t="shared" si="20"/>
        <v>0.19600000000000001</v>
      </c>
      <c r="AD23" s="9">
        <f t="shared" si="61"/>
        <v>0.08</v>
      </c>
      <c r="AE23" s="6">
        <f t="shared" si="62"/>
        <v>1020</v>
      </c>
      <c r="AF23" s="5">
        <f t="shared" si="23"/>
        <v>0.17</v>
      </c>
      <c r="AG23" s="7">
        <f t="shared" si="63"/>
        <v>0.1</v>
      </c>
      <c r="AH23" s="28">
        <f t="shared" si="25"/>
        <v>1320</v>
      </c>
      <c r="AI23" s="37">
        <f t="shared" si="26"/>
        <v>0.18857142857142858</v>
      </c>
      <c r="AJ23" s="37">
        <f t="shared" si="27"/>
        <v>8.5714285714285715E-2</v>
      </c>
      <c r="AK23" s="41"/>
    </row>
    <row r="24" spans="2:37" s="11" customFormat="1" ht="8.4" customHeight="1" x14ac:dyDescent="0.25">
      <c r="B24" s="14"/>
      <c r="C24" s="14"/>
      <c r="D24" s="10"/>
      <c r="E24" s="33"/>
      <c r="F24" s="10"/>
      <c r="G24" s="10"/>
      <c r="H24" s="10"/>
      <c r="I24" s="33"/>
      <c r="J24" s="14"/>
      <c r="K24" s="31"/>
      <c r="L24" s="33"/>
      <c r="M24" s="10"/>
      <c r="N24" s="70"/>
      <c r="O24" s="31"/>
      <c r="P24" s="2"/>
      <c r="Q24" s="38"/>
      <c r="R24" s="2"/>
      <c r="S24" s="27"/>
      <c r="T24" s="38"/>
      <c r="U24" s="38"/>
      <c r="V24" s="27"/>
      <c r="W24" s="38"/>
      <c r="X24" s="38"/>
      <c r="Y24" s="2"/>
      <c r="Z24" s="38"/>
      <c r="AA24" s="38"/>
      <c r="AB24" s="2"/>
      <c r="AC24" s="2"/>
      <c r="AD24" s="2"/>
      <c r="AE24" s="2"/>
      <c r="AF24" s="2"/>
      <c r="AG24" s="2"/>
      <c r="AH24" s="27"/>
      <c r="AI24" s="38"/>
      <c r="AJ24" s="38"/>
    </row>
    <row r="25" spans="2:37" x14ac:dyDescent="0.25">
      <c r="B25" s="67">
        <v>1000</v>
      </c>
      <c r="C25" s="67">
        <v>1500</v>
      </c>
      <c r="D25" s="60">
        <f>C25-B25</f>
        <v>500</v>
      </c>
      <c r="E25" s="63">
        <f>D25/B25</f>
        <v>0.5</v>
      </c>
      <c r="F25" s="1">
        <v>1000</v>
      </c>
      <c r="G25" s="1">
        <v>1500</v>
      </c>
      <c r="H25" s="1">
        <f>G25-F25</f>
        <v>500</v>
      </c>
      <c r="I25" s="34">
        <f>H25/F25</f>
        <v>0.5</v>
      </c>
      <c r="J25" s="13">
        <v>0.05</v>
      </c>
      <c r="K25" s="29">
        <f>H25-(G25*J25)</f>
        <v>425</v>
      </c>
      <c r="L25" s="35">
        <f>K25/F25</f>
        <v>0.42499999999999999</v>
      </c>
      <c r="M25" s="12">
        <f>1-L25/I25</f>
        <v>0.15000000000000002</v>
      </c>
      <c r="N25" s="44">
        <f>J25</f>
        <v>0.05</v>
      </c>
      <c r="O25" s="32">
        <f>G25*N25</f>
        <v>75</v>
      </c>
      <c r="P25" s="3">
        <f>H25</f>
        <v>500</v>
      </c>
      <c r="Q25" s="37">
        <f t="shared" si="8"/>
        <v>0.5</v>
      </c>
      <c r="R25" s="8">
        <f>H25-P25</f>
        <v>0</v>
      </c>
      <c r="S25" s="26">
        <f>P25+H25-O25</f>
        <v>925</v>
      </c>
      <c r="T25" s="39">
        <f t="shared" si="11"/>
        <v>0.46250000000000002</v>
      </c>
      <c r="U25" s="40">
        <f t="shared" ref="U25:U29" si="64">O25/(2*G25)</f>
        <v>2.5000000000000001E-2</v>
      </c>
      <c r="V25" s="28">
        <f>3*H25-O25</f>
        <v>1425</v>
      </c>
      <c r="W25" s="37">
        <f t="shared" si="14"/>
        <v>0.47499999999999998</v>
      </c>
      <c r="X25" s="37">
        <f>(3*G25-G25-G25+O25-G25)/(3*G25)</f>
        <v>1.6666666666666666E-2</v>
      </c>
      <c r="Y25" s="4">
        <f t="shared" si="16"/>
        <v>1850</v>
      </c>
      <c r="Z25" s="39">
        <f t="shared" si="17"/>
        <v>0.46250000000000002</v>
      </c>
      <c r="AA25" s="40">
        <f>2*O25/(4*G25)</f>
        <v>2.5000000000000001E-2</v>
      </c>
      <c r="AB25" s="3">
        <f>5*H25-2*O25</f>
        <v>2350</v>
      </c>
      <c r="AC25" s="9">
        <f t="shared" si="20"/>
        <v>0.47</v>
      </c>
      <c r="AD25" s="9">
        <f>2*O25/(5*G25)</f>
        <v>0.02</v>
      </c>
      <c r="AE25" s="6">
        <f>6*H25-3*O25</f>
        <v>2775</v>
      </c>
      <c r="AF25" s="5">
        <f t="shared" si="23"/>
        <v>0.46250000000000002</v>
      </c>
      <c r="AG25" s="7">
        <f>3*O25/(6*G25)</f>
        <v>2.5000000000000001E-2</v>
      </c>
      <c r="AH25" s="28">
        <f t="shared" si="25"/>
        <v>3275</v>
      </c>
      <c r="AI25" s="37">
        <f t="shared" si="26"/>
        <v>0.46785714285714286</v>
      </c>
      <c r="AJ25" s="37">
        <f t="shared" si="27"/>
        <v>2.1428571428571429E-2</v>
      </c>
    </row>
    <row r="26" spans="2:37" x14ac:dyDescent="0.25">
      <c r="B26" s="68"/>
      <c r="C26" s="68"/>
      <c r="D26" s="61"/>
      <c r="E26" s="64"/>
      <c r="F26" s="1">
        <v>1000</v>
      </c>
      <c r="G26" s="1">
        <v>1500</v>
      </c>
      <c r="H26" s="1">
        <f t="shared" ref="H26:H29" si="65">G26-F26</f>
        <v>500</v>
      </c>
      <c r="I26" s="34">
        <f t="shared" ref="I26:I29" si="66">H26/F26</f>
        <v>0.5</v>
      </c>
      <c r="J26" s="13">
        <v>7.0000000000000007E-2</v>
      </c>
      <c r="K26" s="29">
        <f t="shared" ref="K26:K29" si="67">H26-(G26*J26)</f>
        <v>395</v>
      </c>
      <c r="L26" s="35">
        <f t="shared" ref="L26:L29" si="68">K26/F26</f>
        <v>0.39500000000000002</v>
      </c>
      <c r="M26" s="12">
        <f t="shared" ref="M26:M29" si="69">1-L26/I26</f>
        <v>0.20999999999999996</v>
      </c>
      <c r="N26" s="44">
        <f t="shared" ref="N26:N29" si="70">J26</f>
        <v>7.0000000000000007E-2</v>
      </c>
      <c r="O26" s="32">
        <f t="shared" ref="O26:O29" si="71">G26*N26</f>
        <v>105.00000000000001</v>
      </c>
      <c r="P26" s="3">
        <f t="shared" ref="P26:P29" si="72">H26</f>
        <v>500</v>
      </c>
      <c r="Q26" s="37">
        <f t="shared" si="8"/>
        <v>0.5</v>
      </c>
      <c r="R26" s="8">
        <f t="shared" ref="R26:R29" si="73">H26-P26</f>
        <v>0</v>
      </c>
      <c r="S26" s="26">
        <f t="shared" ref="S26:S29" si="74">P26+H26-O26</f>
        <v>895</v>
      </c>
      <c r="T26" s="39">
        <f t="shared" si="11"/>
        <v>0.44750000000000001</v>
      </c>
      <c r="U26" s="40">
        <f t="shared" si="64"/>
        <v>3.5000000000000003E-2</v>
      </c>
      <c r="V26" s="28">
        <f t="shared" ref="V26:V29" si="75">3*H26-O26</f>
        <v>1395</v>
      </c>
      <c r="W26" s="37">
        <f t="shared" si="14"/>
        <v>0.46500000000000002</v>
      </c>
      <c r="X26" s="37">
        <f t="shared" ref="X26:X29" si="76">(3*G26-G26-G26+O26-G26)/(3*G26)</f>
        <v>2.3333333333333334E-2</v>
      </c>
      <c r="Y26" s="4">
        <f t="shared" si="16"/>
        <v>1790</v>
      </c>
      <c r="Z26" s="39">
        <f t="shared" si="17"/>
        <v>0.44750000000000001</v>
      </c>
      <c r="AA26" s="40">
        <f t="shared" ref="AA26:AA29" si="77">2*O26/(4*G26)</f>
        <v>3.5000000000000003E-2</v>
      </c>
      <c r="AB26" s="3">
        <f t="shared" ref="AB26:AB29" si="78">5*H26-2*O26</f>
        <v>2290</v>
      </c>
      <c r="AC26" s="9">
        <f t="shared" si="20"/>
        <v>0.45800000000000002</v>
      </c>
      <c r="AD26" s="9">
        <f t="shared" ref="AD26:AD29" si="79">2*O26/(5*G26)</f>
        <v>2.8000000000000004E-2</v>
      </c>
      <c r="AE26" s="6">
        <f t="shared" ref="AE26:AE29" si="80">6*H26-3*O26</f>
        <v>2685</v>
      </c>
      <c r="AF26" s="5">
        <f t="shared" si="23"/>
        <v>0.44750000000000001</v>
      </c>
      <c r="AG26" s="7">
        <f t="shared" ref="AG26:AG29" si="81">3*O26/(6*G26)</f>
        <v>3.5000000000000003E-2</v>
      </c>
      <c r="AH26" s="28">
        <f t="shared" si="25"/>
        <v>3185</v>
      </c>
      <c r="AI26" s="37">
        <f t="shared" si="26"/>
        <v>0.45500000000000002</v>
      </c>
      <c r="AJ26" s="37">
        <f t="shared" si="27"/>
        <v>3.0000000000000006E-2</v>
      </c>
    </row>
    <row r="27" spans="2:37" x14ac:dyDescent="0.25">
      <c r="B27" s="68"/>
      <c r="C27" s="68"/>
      <c r="D27" s="61"/>
      <c r="E27" s="64"/>
      <c r="F27" s="1">
        <v>1000</v>
      </c>
      <c r="G27" s="1">
        <v>1500</v>
      </c>
      <c r="H27" s="1">
        <f t="shared" si="65"/>
        <v>500</v>
      </c>
      <c r="I27" s="34">
        <f t="shared" si="66"/>
        <v>0.5</v>
      </c>
      <c r="J27" s="13">
        <v>0.1</v>
      </c>
      <c r="K27" s="29">
        <f t="shared" si="67"/>
        <v>350</v>
      </c>
      <c r="L27" s="35">
        <f t="shared" si="68"/>
        <v>0.35</v>
      </c>
      <c r="M27" s="12">
        <f t="shared" si="69"/>
        <v>0.30000000000000004</v>
      </c>
      <c r="N27" s="44">
        <f t="shared" si="70"/>
        <v>0.1</v>
      </c>
      <c r="O27" s="32">
        <f t="shared" si="71"/>
        <v>150</v>
      </c>
      <c r="P27" s="3">
        <f t="shared" si="72"/>
        <v>500</v>
      </c>
      <c r="Q27" s="37">
        <f t="shared" si="8"/>
        <v>0.5</v>
      </c>
      <c r="R27" s="8">
        <f t="shared" si="73"/>
        <v>0</v>
      </c>
      <c r="S27" s="26">
        <f t="shared" si="74"/>
        <v>850</v>
      </c>
      <c r="T27" s="39">
        <f t="shared" si="11"/>
        <v>0.42499999999999999</v>
      </c>
      <c r="U27" s="40">
        <f t="shared" si="64"/>
        <v>0.05</v>
      </c>
      <c r="V27" s="28">
        <f t="shared" si="75"/>
        <v>1350</v>
      </c>
      <c r="W27" s="37">
        <f t="shared" si="14"/>
        <v>0.45</v>
      </c>
      <c r="X27" s="37">
        <f t="shared" si="76"/>
        <v>3.3333333333333333E-2</v>
      </c>
      <c r="Y27" s="4">
        <f t="shared" si="16"/>
        <v>1700</v>
      </c>
      <c r="Z27" s="39">
        <f t="shared" si="17"/>
        <v>0.42499999999999999</v>
      </c>
      <c r="AA27" s="40">
        <f t="shared" si="77"/>
        <v>0.05</v>
      </c>
      <c r="AB27" s="3">
        <f t="shared" si="78"/>
        <v>2200</v>
      </c>
      <c r="AC27" s="9">
        <f t="shared" si="20"/>
        <v>0.44</v>
      </c>
      <c r="AD27" s="9">
        <f t="shared" si="79"/>
        <v>0.04</v>
      </c>
      <c r="AE27" s="6">
        <f t="shared" si="80"/>
        <v>2550</v>
      </c>
      <c r="AF27" s="5">
        <f t="shared" si="23"/>
        <v>0.42499999999999999</v>
      </c>
      <c r="AG27" s="7">
        <f t="shared" si="81"/>
        <v>0.05</v>
      </c>
      <c r="AH27" s="28">
        <f t="shared" si="25"/>
        <v>3050</v>
      </c>
      <c r="AI27" s="37">
        <f t="shared" si="26"/>
        <v>0.43571428571428572</v>
      </c>
      <c r="AJ27" s="37">
        <f t="shared" si="27"/>
        <v>4.2857142857142858E-2</v>
      </c>
    </row>
    <row r="28" spans="2:37" x14ac:dyDescent="0.25">
      <c r="B28" s="68"/>
      <c r="C28" s="68"/>
      <c r="D28" s="61"/>
      <c r="E28" s="64"/>
      <c r="F28" s="1">
        <v>1000</v>
      </c>
      <c r="G28" s="1">
        <v>1500</v>
      </c>
      <c r="H28" s="1">
        <f t="shared" si="65"/>
        <v>500</v>
      </c>
      <c r="I28" s="34">
        <f t="shared" si="66"/>
        <v>0.5</v>
      </c>
      <c r="J28" s="13">
        <v>0.15</v>
      </c>
      <c r="K28" s="29">
        <f t="shared" si="67"/>
        <v>275</v>
      </c>
      <c r="L28" s="35">
        <f t="shared" si="68"/>
        <v>0.27500000000000002</v>
      </c>
      <c r="M28" s="12">
        <f t="shared" si="69"/>
        <v>0.44999999999999996</v>
      </c>
      <c r="N28" s="44">
        <f t="shared" si="70"/>
        <v>0.15</v>
      </c>
      <c r="O28" s="32">
        <f t="shared" si="71"/>
        <v>225</v>
      </c>
      <c r="P28" s="3">
        <f t="shared" si="72"/>
        <v>500</v>
      </c>
      <c r="Q28" s="37">
        <f t="shared" si="8"/>
        <v>0.5</v>
      </c>
      <c r="R28" s="8">
        <f t="shared" si="73"/>
        <v>0</v>
      </c>
      <c r="S28" s="26">
        <f t="shared" si="74"/>
        <v>775</v>
      </c>
      <c r="T28" s="39">
        <f t="shared" si="11"/>
        <v>0.38750000000000001</v>
      </c>
      <c r="U28" s="40">
        <f t="shared" si="64"/>
        <v>7.4999999999999997E-2</v>
      </c>
      <c r="V28" s="28">
        <f t="shared" si="75"/>
        <v>1275</v>
      </c>
      <c r="W28" s="37">
        <f t="shared" si="14"/>
        <v>0.42499999999999999</v>
      </c>
      <c r="X28" s="37">
        <f t="shared" si="76"/>
        <v>0.05</v>
      </c>
      <c r="Y28" s="4">
        <f t="shared" si="16"/>
        <v>1550</v>
      </c>
      <c r="Z28" s="39">
        <f t="shared" si="17"/>
        <v>0.38750000000000001</v>
      </c>
      <c r="AA28" s="40">
        <f t="shared" si="77"/>
        <v>7.4999999999999997E-2</v>
      </c>
      <c r="AB28" s="3">
        <f t="shared" si="78"/>
        <v>2050</v>
      </c>
      <c r="AC28" s="9">
        <f t="shared" si="20"/>
        <v>0.41</v>
      </c>
      <c r="AD28" s="9">
        <f t="shared" si="79"/>
        <v>0.06</v>
      </c>
      <c r="AE28" s="6">
        <f t="shared" si="80"/>
        <v>2325</v>
      </c>
      <c r="AF28" s="5">
        <f t="shared" si="23"/>
        <v>0.38750000000000001</v>
      </c>
      <c r="AG28" s="7">
        <f t="shared" si="81"/>
        <v>7.4999999999999997E-2</v>
      </c>
      <c r="AH28" s="28">
        <f t="shared" si="25"/>
        <v>2825</v>
      </c>
      <c r="AI28" s="37">
        <f t="shared" si="26"/>
        <v>0.40357142857142858</v>
      </c>
      <c r="AJ28" s="37">
        <f t="shared" si="27"/>
        <v>6.4285714285714279E-2</v>
      </c>
    </row>
    <row r="29" spans="2:37" x14ac:dyDescent="0.25">
      <c r="B29" s="69"/>
      <c r="C29" s="69"/>
      <c r="D29" s="62"/>
      <c r="E29" s="65"/>
      <c r="F29" s="1">
        <v>1000</v>
      </c>
      <c r="G29" s="1">
        <v>1500</v>
      </c>
      <c r="H29" s="1">
        <f t="shared" si="65"/>
        <v>500</v>
      </c>
      <c r="I29" s="34">
        <f t="shared" si="66"/>
        <v>0.5</v>
      </c>
      <c r="J29" s="13">
        <v>0.2</v>
      </c>
      <c r="K29" s="29">
        <f t="shared" si="67"/>
        <v>200</v>
      </c>
      <c r="L29" s="35">
        <f t="shared" si="68"/>
        <v>0.2</v>
      </c>
      <c r="M29" s="12">
        <f t="shared" si="69"/>
        <v>0.6</v>
      </c>
      <c r="N29" s="44">
        <f t="shared" si="70"/>
        <v>0.2</v>
      </c>
      <c r="O29" s="32">
        <f t="shared" si="71"/>
        <v>300</v>
      </c>
      <c r="P29" s="3">
        <f t="shared" si="72"/>
        <v>500</v>
      </c>
      <c r="Q29" s="37">
        <f t="shared" si="8"/>
        <v>0.5</v>
      </c>
      <c r="R29" s="8">
        <f t="shared" si="73"/>
        <v>0</v>
      </c>
      <c r="S29" s="26">
        <f t="shared" si="74"/>
        <v>700</v>
      </c>
      <c r="T29" s="39">
        <f t="shared" si="11"/>
        <v>0.35</v>
      </c>
      <c r="U29" s="40">
        <f t="shared" si="64"/>
        <v>0.1</v>
      </c>
      <c r="V29" s="28">
        <f t="shared" si="75"/>
        <v>1200</v>
      </c>
      <c r="W29" s="37">
        <f t="shared" si="14"/>
        <v>0.4</v>
      </c>
      <c r="X29" s="37">
        <f t="shared" si="76"/>
        <v>6.6666666666666666E-2</v>
      </c>
      <c r="Y29" s="4">
        <f t="shared" si="16"/>
        <v>1400</v>
      </c>
      <c r="Z29" s="39">
        <f t="shared" si="17"/>
        <v>0.35</v>
      </c>
      <c r="AA29" s="40">
        <f t="shared" si="77"/>
        <v>0.1</v>
      </c>
      <c r="AB29" s="3">
        <f t="shared" si="78"/>
        <v>1900</v>
      </c>
      <c r="AC29" s="9">
        <f t="shared" si="20"/>
        <v>0.38</v>
      </c>
      <c r="AD29" s="9">
        <f t="shared" si="79"/>
        <v>0.08</v>
      </c>
      <c r="AE29" s="6">
        <f t="shared" si="80"/>
        <v>2100</v>
      </c>
      <c r="AF29" s="5">
        <f t="shared" si="23"/>
        <v>0.35</v>
      </c>
      <c r="AG29" s="7">
        <f t="shared" si="81"/>
        <v>0.1</v>
      </c>
      <c r="AH29" s="28">
        <f t="shared" si="25"/>
        <v>2600</v>
      </c>
      <c r="AI29" s="37">
        <f t="shared" si="26"/>
        <v>0.37142857142857144</v>
      </c>
      <c r="AJ29" s="37">
        <f t="shared" si="27"/>
        <v>8.5714285714285715E-2</v>
      </c>
    </row>
    <row r="30" spans="2:37" s="11" customFormat="1" ht="8.4" customHeight="1" x14ac:dyDescent="0.25">
      <c r="B30" s="14"/>
      <c r="C30" s="14"/>
      <c r="D30" s="10"/>
      <c r="E30" s="33"/>
      <c r="F30" s="10"/>
      <c r="G30" s="10"/>
      <c r="H30" s="10"/>
      <c r="I30" s="33"/>
      <c r="J30" s="14"/>
      <c r="K30" s="31"/>
      <c r="L30" s="33"/>
      <c r="M30" s="10"/>
      <c r="N30" s="70"/>
      <c r="O30" s="31"/>
      <c r="P30" s="2"/>
      <c r="Q30" s="38"/>
      <c r="R30" s="2"/>
      <c r="S30" s="27"/>
      <c r="T30" s="38"/>
      <c r="U30" s="38"/>
      <c r="V30" s="27"/>
      <c r="W30" s="38"/>
      <c r="X30" s="38"/>
      <c r="Y30" s="2"/>
      <c r="Z30" s="38"/>
      <c r="AA30" s="38"/>
      <c r="AB30" s="2"/>
      <c r="AC30" s="2"/>
      <c r="AD30" s="2"/>
      <c r="AE30" s="2"/>
      <c r="AF30" s="2"/>
      <c r="AG30" s="2"/>
      <c r="AH30" s="27"/>
      <c r="AI30" s="38"/>
      <c r="AJ30" s="38"/>
    </row>
    <row r="31" spans="2:37" x14ac:dyDescent="0.25">
      <c r="B31" s="67">
        <v>1000</v>
      </c>
      <c r="C31" s="67">
        <v>2000</v>
      </c>
      <c r="D31" s="60">
        <f>C31-B31</f>
        <v>1000</v>
      </c>
      <c r="E31" s="63">
        <f>D31/B31</f>
        <v>1</v>
      </c>
      <c r="F31" s="1">
        <v>1000</v>
      </c>
      <c r="G31" s="1">
        <v>2000</v>
      </c>
      <c r="H31" s="1">
        <f>G31-F31</f>
        <v>1000</v>
      </c>
      <c r="I31" s="34">
        <f>H31/F31</f>
        <v>1</v>
      </c>
      <c r="J31" s="13">
        <v>0.05</v>
      </c>
      <c r="K31" s="29">
        <f>H31-(G31*J31)</f>
        <v>900</v>
      </c>
      <c r="L31" s="35">
        <f>K31/F31</f>
        <v>0.9</v>
      </c>
      <c r="M31" s="12">
        <f>1-L31/I31</f>
        <v>9.9999999999999978E-2</v>
      </c>
      <c r="N31" s="44">
        <f>J31</f>
        <v>0.05</v>
      </c>
      <c r="O31" s="32">
        <f>G31*N31</f>
        <v>100</v>
      </c>
      <c r="P31" s="3">
        <f>H31</f>
        <v>1000</v>
      </c>
      <c r="Q31" s="37">
        <f t="shared" ref="Q31:Q35" si="82">P31/F31</f>
        <v>1</v>
      </c>
      <c r="R31" s="8">
        <f>H31-P31</f>
        <v>0</v>
      </c>
      <c r="S31" s="26">
        <f>P31+H31-O31</f>
        <v>1900</v>
      </c>
      <c r="T31" s="39">
        <f t="shared" ref="T31:T35" si="83">S31/(2*F31)</f>
        <v>0.95</v>
      </c>
      <c r="U31" s="40">
        <f t="shared" ref="U31:U35" si="84">O31/(2*G31)</f>
        <v>2.5000000000000001E-2</v>
      </c>
      <c r="V31" s="28">
        <f>3*H31-O31</f>
        <v>2900</v>
      </c>
      <c r="W31" s="37">
        <f t="shared" ref="W31:W35" si="85">V31/(3*F31)</f>
        <v>0.96666666666666667</v>
      </c>
      <c r="X31" s="37">
        <f>(3*G31-G31-G31+O31-G31)/(3*G31)</f>
        <v>1.6666666666666666E-2</v>
      </c>
      <c r="Y31" s="4">
        <f t="shared" ref="Y31:Y35" si="86">4*H31-2*O31</f>
        <v>3800</v>
      </c>
      <c r="Z31" s="39">
        <f t="shared" ref="Z31:Z35" si="87">Y31/(4*F31)</f>
        <v>0.95</v>
      </c>
      <c r="AA31" s="40">
        <f>2*O31/(4*G31)</f>
        <v>2.5000000000000001E-2</v>
      </c>
      <c r="AB31" s="3">
        <f>5*H31-2*O31</f>
        <v>4800</v>
      </c>
      <c r="AC31" s="9">
        <f t="shared" ref="AC31:AC35" si="88">AB31/(5*F31)</f>
        <v>0.96</v>
      </c>
      <c r="AD31" s="9">
        <f>2*O31/(5*G31)</f>
        <v>0.02</v>
      </c>
      <c r="AE31" s="6">
        <f>6*H31-3*O31</f>
        <v>5700</v>
      </c>
      <c r="AF31" s="5">
        <f t="shared" ref="AF31:AF35" si="89">AE31/(6*F31)</f>
        <v>0.95</v>
      </c>
      <c r="AG31" s="7">
        <f>3*O31/(6*G31)</f>
        <v>2.5000000000000001E-2</v>
      </c>
      <c r="AH31" s="28">
        <f t="shared" ref="AH31:AH35" si="90">7*H31-3*O31</f>
        <v>6700</v>
      </c>
      <c r="AI31" s="37">
        <f t="shared" ref="AI31:AI35" si="91">AH31/(7*F31)</f>
        <v>0.95714285714285718</v>
      </c>
      <c r="AJ31" s="37">
        <f t="shared" ref="AJ31:AJ35" si="92">3*O31/(7*G31)</f>
        <v>2.1428571428571429E-2</v>
      </c>
    </row>
    <row r="32" spans="2:37" x14ac:dyDescent="0.25">
      <c r="B32" s="68"/>
      <c r="C32" s="68"/>
      <c r="D32" s="61"/>
      <c r="E32" s="64"/>
      <c r="F32" s="1">
        <v>1000</v>
      </c>
      <c r="G32" s="1">
        <v>2000</v>
      </c>
      <c r="H32" s="1">
        <f t="shared" ref="H32:H35" si="93">G32-F32</f>
        <v>1000</v>
      </c>
      <c r="I32" s="34">
        <f t="shared" ref="I32:I35" si="94">H32/F32</f>
        <v>1</v>
      </c>
      <c r="J32" s="13">
        <v>7.0000000000000007E-2</v>
      </c>
      <c r="K32" s="29">
        <f t="shared" ref="K32:K35" si="95">H32-(G32*J32)</f>
        <v>860</v>
      </c>
      <c r="L32" s="35">
        <f t="shared" ref="L32:L35" si="96">K32/F32</f>
        <v>0.86</v>
      </c>
      <c r="M32" s="12">
        <f t="shared" ref="M32:M35" si="97">1-L32/I32</f>
        <v>0.14000000000000001</v>
      </c>
      <c r="N32" s="44">
        <f t="shared" ref="N32:N35" si="98">J32</f>
        <v>7.0000000000000007E-2</v>
      </c>
      <c r="O32" s="32">
        <f t="shared" ref="O32:O35" si="99">G32*N32</f>
        <v>140</v>
      </c>
      <c r="P32" s="3">
        <f t="shared" ref="P32:P35" si="100">H32</f>
        <v>1000</v>
      </c>
      <c r="Q32" s="37">
        <f t="shared" si="82"/>
        <v>1</v>
      </c>
      <c r="R32" s="8">
        <f t="shared" ref="R32:R35" si="101">H32-P32</f>
        <v>0</v>
      </c>
      <c r="S32" s="26">
        <f t="shared" ref="S32:S35" si="102">P32+H32-O32</f>
        <v>1860</v>
      </c>
      <c r="T32" s="39">
        <f t="shared" si="83"/>
        <v>0.93</v>
      </c>
      <c r="U32" s="40">
        <f t="shared" si="84"/>
        <v>3.5000000000000003E-2</v>
      </c>
      <c r="V32" s="28">
        <f t="shared" ref="V32:V35" si="103">3*H32-O32</f>
        <v>2860</v>
      </c>
      <c r="W32" s="37">
        <f t="shared" si="85"/>
        <v>0.95333333333333337</v>
      </c>
      <c r="X32" s="37">
        <f t="shared" ref="X32:X35" si="104">(3*G32-G32-G32+O32-G32)/(3*G32)</f>
        <v>2.3333333333333334E-2</v>
      </c>
      <c r="Y32" s="4">
        <f t="shared" si="86"/>
        <v>3720</v>
      </c>
      <c r="Z32" s="39">
        <f t="shared" si="87"/>
        <v>0.93</v>
      </c>
      <c r="AA32" s="40">
        <f t="shared" ref="AA32:AA35" si="105">2*O32/(4*G32)</f>
        <v>3.5000000000000003E-2</v>
      </c>
      <c r="AB32" s="3">
        <f t="shared" ref="AB32:AB35" si="106">5*H32-2*O32</f>
        <v>4720</v>
      </c>
      <c r="AC32" s="9">
        <f t="shared" si="88"/>
        <v>0.94399999999999995</v>
      </c>
      <c r="AD32" s="9">
        <f t="shared" ref="AD32:AD35" si="107">2*O32/(5*G32)</f>
        <v>2.8000000000000001E-2</v>
      </c>
      <c r="AE32" s="6">
        <f t="shared" ref="AE32:AE35" si="108">6*H32-3*O32</f>
        <v>5580</v>
      </c>
      <c r="AF32" s="5">
        <f t="shared" si="89"/>
        <v>0.93</v>
      </c>
      <c r="AG32" s="7">
        <f t="shared" ref="AG32:AG35" si="109">3*O32/(6*G32)</f>
        <v>3.5000000000000003E-2</v>
      </c>
      <c r="AH32" s="28">
        <f t="shared" si="90"/>
        <v>6580</v>
      </c>
      <c r="AI32" s="37">
        <f t="shared" si="91"/>
        <v>0.94</v>
      </c>
      <c r="AJ32" s="37">
        <f t="shared" si="92"/>
        <v>0.03</v>
      </c>
    </row>
    <row r="33" spans="2:36" x14ac:dyDescent="0.25">
      <c r="B33" s="68"/>
      <c r="C33" s="68"/>
      <c r="D33" s="61"/>
      <c r="E33" s="64"/>
      <c r="F33" s="1">
        <v>1000</v>
      </c>
      <c r="G33" s="1">
        <v>2000</v>
      </c>
      <c r="H33" s="1">
        <f t="shared" si="93"/>
        <v>1000</v>
      </c>
      <c r="I33" s="34">
        <f t="shared" si="94"/>
        <v>1</v>
      </c>
      <c r="J33" s="13">
        <v>0.1</v>
      </c>
      <c r="K33" s="29">
        <f t="shared" si="95"/>
        <v>800</v>
      </c>
      <c r="L33" s="35">
        <f t="shared" si="96"/>
        <v>0.8</v>
      </c>
      <c r="M33" s="12">
        <f t="shared" si="97"/>
        <v>0.19999999999999996</v>
      </c>
      <c r="N33" s="44">
        <f t="shared" si="98"/>
        <v>0.1</v>
      </c>
      <c r="O33" s="32">
        <f t="shared" si="99"/>
        <v>200</v>
      </c>
      <c r="P33" s="3">
        <f t="shared" si="100"/>
        <v>1000</v>
      </c>
      <c r="Q33" s="37">
        <f t="shared" si="82"/>
        <v>1</v>
      </c>
      <c r="R33" s="8">
        <f t="shared" si="101"/>
        <v>0</v>
      </c>
      <c r="S33" s="26">
        <f t="shared" si="102"/>
        <v>1800</v>
      </c>
      <c r="T33" s="39">
        <f t="shared" si="83"/>
        <v>0.9</v>
      </c>
      <c r="U33" s="40">
        <f t="shared" si="84"/>
        <v>0.05</v>
      </c>
      <c r="V33" s="28">
        <f t="shared" si="103"/>
        <v>2800</v>
      </c>
      <c r="W33" s="37">
        <f t="shared" si="85"/>
        <v>0.93333333333333335</v>
      </c>
      <c r="X33" s="37">
        <f t="shared" si="104"/>
        <v>3.3333333333333333E-2</v>
      </c>
      <c r="Y33" s="4">
        <f t="shared" si="86"/>
        <v>3600</v>
      </c>
      <c r="Z33" s="39">
        <f t="shared" si="87"/>
        <v>0.9</v>
      </c>
      <c r="AA33" s="40">
        <f t="shared" si="105"/>
        <v>0.05</v>
      </c>
      <c r="AB33" s="3">
        <f t="shared" si="106"/>
        <v>4600</v>
      </c>
      <c r="AC33" s="9">
        <f t="shared" si="88"/>
        <v>0.92</v>
      </c>
      <c r="AD33" s="9">
        <f t="shared" si="107"/>
        <v>0.04</v>
      </c>
      <c r="AE33" s="6">
        <f t="shared" si="108"/>
        <v>5400</v>
      </c>
      <c r="AF33" s="5">
        <f t="shared" si="89"/>
        <v>0.9</v>
      </c>
      <c r="AG33" s="7">
        <f t="shared" si="109"/>
        <v>0.05</v>
      </c>
      <c r="AH33" s="28">
        <f t="shared" si="90"/>
        <v>6400</v>
      </c>
      <c r="AI33" s="37">
        <f t="shared" si="91"/>
        <v>0.91428571428571426</v>
      </c>
      <c r="AJ33" s="37">
        <f t="shared" si="92"/>
        <v>4.2857142857142858E-2</v>
      </c>
    </row>
    <row r="34" spans="2:36" x14ac:dyDescent="0.25">
      <c r="B34" s="68"/>
      <c r="C34" s="68"/>
      <c r="D34" s="61"/>
      <c r="E34" s="64"/>
      <c r="F34" s="1">
        <v>1000</v>
      </c>
      <c r="G34" s="1">
        <v>2000</v>
      </c>
      <c r="H34" s="1">
        <f t="shared" si="93"/>
        <v>1000</v>
      </c>
      <c r="I34" s="34">
        <f t="shared" si="94"/>
        <v>1</v>
      </c>
      <c r="J34" s="13">
        <v>0.15</v>
      </c>
      <c r="K34" s="29">
        <f t="shared" si="95"/>
        <v>700</v>
      </c>
      <c r="L34" s="35">
        <f t="shared" si="96"/>
        <v>0.7</v>
      </c>
      <c r="M34" s="12">
        <f t="shared" si="97"/>
        <v>0.30000000000000004</v>
      </c>
      <c r="N34" s="44">
        <f t="shared" si="98"/>
        <v>0.15</v>
      </c>
      <c r="O34" s="32">
        <f t="shared" si="99"/>
        <v>300</v>
      </c>
      <c r="P34" s="3">
        <f t="shared" si="100"/>
        <v>1000</v>
      </c>
      <c r="Q34" s="37">
        <f t="shared" si="82"/>
        <v>1</v>
      </c>
      <c r="R34" s="8">
        <f t="shared" si="101"/>
        <v>0</v>
      </c>
      <c r="S34" s="26">
        <f t="shared" si="102"/>
        <v>1700</v>
      </c>
      <c r="T34" s="39">
        <f t="shared" si="83"/>
        <v>0.85</v>
      </c>
      <c r="U34" s="40">
        <f t="shared" si="84"/>
        <v>7.4999999999999997E-2</v>
      </c>
      <c r="V34" s="28">
        <f t="shared" si="103"/>
        <v>2700</v>
      </c>
      <c r="W34" s="37">
        <f t="shared" si="85"/>
        <v>0.9</v>
      </c>
      <c r="X34" s="37">
        <f t="shared" si="104"/>
        <v>0.05</v>
      </c>
      <c r="Y34" s="4">
        <f t="shared" si="86"/>
        <v>3400</v>
      </c>
      <c r="Z34" s="39">
        <f t="shared" si="87"/>
        <v>0.85</v>
      </c>
      <c r="AA34" s="40">
        <f t="shared" si="105"/>
        <v>7.4999999999999997E-2</v>
      </c>
      <c r="AB34" s="3">
        <f t="shared" si="106"/>
        <v>4400</v>
      </c>
      <c r="AC34" s="9">
        <f t="shared" si="88"/>
        <v>0.88</v>
      </c>
      <c r="AD34" s="9">
        <f t="shared" si="107"/>
        <v>0.06</v>
      </c>
      <c r="AE34" s="6">
        <f t="shared" si="108"/>
        <v>5100</v>
      </c>
      <c r="AF34" s="5">
        <f t="shared" si="89"/>
        <v>0.85</v>
      </c>
      <c r="AG34" s="7">
        <f t="shared" si="109"/>
        <v>7.4999999999999997E-2</v>
      </c>
      <c r="AH34" s="28">
        <f t="shared" si="90"/>
        <v>6100</v>
      </c>
      <c r="AI34" s="37">
        <f t="shared" si="91"/>
        <v>0.87142857142857144</v>
      </c>
      <c r="AJ34" s="37">
        <f t="shared" si="92"/>
        <v>6.4285714285714279E-2</v>
      </c>
    </row>
    <row r="35" spans="2:36" x14ac:dyDescent="0.25">
      <c r="B35" s="69"/>
      <c r="C35" s="69"/>
      <c r="D35" s="62"/>
      <c r="E35" s="65"/>
      <c r="F35" s="1">
        <v>1000</v>
      </c>
      <c r="G35" s="1">
        <v>2000</v>
      </c>
      <c r="H35" s="1">
        <f t="shared" si="93"/>
        <v>1000</v>
      </c>
      <c r="I35" s="34">
        <f t="shared" si="94"/>
        <v>1</v>
      </c>
      <c r="J35" s="13">
        <v>0.2</v>
      </c>
      <c r="K35" s="29">
        <f t="shared" si="95"/>
        <v>600</v>
      </c>
      <c r="L35" s="35">
        <f t="shared" si="96"/>
        <v>0.6</v>
      </c>
      <c r="M35" s="12">
        <f t="shared" si="97"/>
        <v>0.4</v>
      </c>
      <c r="N35" s="44">
        <f t="shared" si="98"/>
        <v>0.2</v>
      </c>
      <c r="O35" s="32">
        <f t="shared" si="99"/>
        <v>400</v>
      </c>
      <c r="P35" s="3">
        <f t="shared" si="100"/>
        <v>1000</v>
      </c>
      <c r="Q35" s="37">
        <f t="shared" si="82"/>
        <v>1</v>
      </c>
      <c r="R35" s="8">
        <f t="shared" si="101"/>
        <v>0</v>
      </c>
      <c r="S35" s="26">
        <f t="shared" si="102"/>
        <v>1600</v>
      </c>
      <c r="T35" s="39">
        <f t="shared" si="83"/>
        <v>0.8</v>
      </c>
      <c r="U35" s="40">
        <f t="shared" si="84"/>
        <v>0.1</v>
      </c>
      <c r="V35" s="28">
        <f t="shared" si="103"/>
        <v>2600</v>
      </c>
      <c r="W35" s="37">
        <f t="shared" si="85"/>
        <v>0.8666666666666667</v>
      </c>
      <c r="X35" s="37">
        <f t="shared" si="104"/>
        <v>6.6666666666666666E-2</v>
      </c>
      <c r="Y35" s="4">
        <f t="shared" si="86"/>
        <v>3200</v>
      </c>
      <c r="Z35" s="39">
        <f t="shared" si="87"/>
        <v>0.8</v>
      </c>
      <c r="AA35" s="40">
        <f t="shared" si="105"/>
        <v>0.1</v>
      </c>
      <c r="AB35" s="3">
        <f t="shared" si="106"/>
        <v>4200</v>
      </c>
      <c r="AC35" s="9">
        <f t="shared" si="88"/>
        <v>0.84</v>
      </c>
      <c r="AD35" s="9">
        <f t="shared" si="107"/>
        <v>0.08</v>
      </c>
      <c r="AE35" s="6">
        <f t="shared" si="108"/>
        <v>4800</v>
      </c>
      <c r="AF35" s="5">
        <f t="shared" si="89"/>
        <v>0.8</v>
      </c>
      <c r="AG35" s="7">
        <f t="shared" si="109"/>
        <v>0.1</v>
      </c>
      <c r="AH35" s="28">
        <f t="shared" si="90"/>
        <v>5800</v>
      </c>
      <c r="AI35" s="37">
        <f t="shared" si="91"/>
        <v>0.82857142857142863</v>
      </c>
      <c r="AJ35" s="37">
        <f t="shared" si="92"/>
        <v>8.5714285714285715E-2</v>
      </c>
    </row>
    <row r="36" spans="2:36" s="11" customFormat="1" ht="25.8" customHeight="1" x14ac:dyDescent="0.25"/>
  </sheetData>
  <mergeCells count="39">
    <mergeCell ref="B31:B35"/>
    <mergeCell ref="C31:C35"/>
    <mergeCell ref="D31:D35"/>
    <mergeCell ref="E31:E35"/>
    <mergeCell ref="B5:B6"/>
    <mergeCell ref="C5:C6"/>
    <mergeCell ref="D5:D6"/>
    <mergeCell ref="E5:E6"/>
    <mergeCell ref="B19:B23"/>
    <mergeCell ref="C19:C23"/>
    <mergeCell ref="D19:D23"/>
    <mergeCell ref="E19:E23"/>
    <mergeCell ref="B25:B29"/>
    <mergeCell ref="C25:C29"/>
    <mergeCell ref="D25:D29"/>
    <mergeCell ref="E25:E29"/>
    <mergeCell ref="AH5:AJ5"/>
    <mergeCell ref="N4:AJ4"/>
    <mergeCell ref="B4:E4"/>
    <mergeCell ref="N5:N6"/>
    <mergeCell ref="O5:O6"/>
    <mergeCell ref="J5:J6"/>
    <mergeCell ref="K5:K6"/>
    <mergeCell ref="L5:L6"/>
    <mergeCell ref="J4:L4"/>
    <mergeCell ref="P5:R5"/>
    <mergeCell ref="S5:U5"/>
    <mergeCell ref="V5:X5"/>
    <mergeCell ref="Y5:AA5"/>
    <mergeCell ref="AB5:AD5"/>
    <mergeCell ref="AE5:AG5"/>
    <mergeCell ref="B7:B11"/>
    <mergeCell ref="C7:C11"/>
    <mergeCell ref="D7:D11"/>
    <mergeCell ref="E7:E11"/>
    <mergeCell ref="B13:B17"/>
    <mergeCell ref="C13:C17"/>
    <mergeCell ref="D13:D17"/>
    <mergeCell ref="E13:E1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Сравнение прибыльности</vt:lpstr>
      <vt:lpstr>Таблица данных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Дубовик</dc:creator>
  <cp:lastModifiedBy>Сергей Дубовик</cp:lastModifiedBy>
  <dcterms:created xsi:type="dcterms:W3CDTF">2017-09-08T17:39:44Z</dcterms:created>
  <dcterms:modified xsi:type="dcterms:W3CDTF">2017-09-12T15:23:44Z</dcterms:modified>
</cp:coreProperties>
</file>